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Расх 2022-2023" sheetId="1" r:id="rId1"/>
  </sheets>
  <definedNames>
    <definedName name="_Date_">#REF!</definedName>
    <definedName name="_Otchet_Period_Source__AT_ObjectName">#REF!</definedName>
    <definedName name="_Period_">#REF!</definedName>
    <definedName name="Excel_BuiltIn_Print_Area" localSheetId="0">'Расх 2022-2023'!$A$1:$K$82</definedName>
    <definedName name="Excel_BuiltIn_Print_Titles" localSheetId="0">'Расх 2022-2023'!$6:$6</definedName>
    <definedName name="_xlnm.Print_Titles" localSheetId="0">'Расх 2022-2023'!$6:$6</definedName>
    <definedName name="_xlnm.Print_Area" localSheetId="0">'Расх 2022-2023'!$A$1:$K$82</definedName>
  </definedNames>
  <calcPr fullCalcOnLoad="1"/>
</workbook>
</file>

<file path=xl/sharedStrings.xml><?xml version="1.0" encoding="utf-8"?>
<sst xmlns="http://schemas.openxmlformats.org/spreadsheetml/2006/main" count="284" uniqueCount="100">
  <si>
    <t>(руб.)</t>
  </si>
  <si>
    <t>Наименование</t>
  </si>
  <si>
    <t>КГРБС</t>
  </si>
  <si>
    <t>Раздел, подраз-дел</t>
  </si>
  <si>
    <t>Целевая статья</t>
  </si>
  <si>
    <t>Вид расхо-дов</t>
  </si>
  <si>
    <t xml:space="preserve">Утвержденные бюджетные ассигнования на 2022 год </t>
  </si>
  <si>
    <t>Изменения (увеличение (+), уменьшение (-))</t>
  </si>
  <si>
    <t>Сумма на 2022 год с учетом изменений</t>
  </si>
  <si>
    <t xml:space="preserve">Утвержденные бюджетные ассигнования на 2023 год </t>
  </si>
  <si>
    <t>Сумма на 2023 год с учетом изменений</t>
  </si>
  <si>
    <t>Администрация (исполнительно-распорядительный орган) городского округа "Город Обнинск"</t>
  </si>
  <si>
    <t>440</t>
  </si>
  <si>
    <t>Общегосударственные вопросы</t>
  </si>
  <si>
    <t>0100</t>
  </si>
  <si>
    <t>Другие общегосударственные вопросы</t>
  </si>
  <si>
    <t>0113</t>
  </si>
  <si>
    <t>Муниципальная программа "Содержание и обслуживание жилищного фонда муниципального образования "Город Обнинск"</t>
  </si>
  <si>
    <t>07 0 00 00000</t>
  </si>
  <si>
    <t>Софинансирование работ по капитальному ремонту многоквартирных домов</t>
  </si>
  <si>
    <t>07 0 02 10000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</si>
  <si>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</si>
  <si>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</si>
  <si>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</si>
  <si>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</si>
  <si>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</si>
  <si>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</si>
  <si>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Специальные расходы</t>
  </si>
  <si>
    <t>880</t>
  </si>
  <si>
    <t>Муниципальная программа "Обеспечение функционирования системы управления в муниципальном образовании "Город Обнинск"</t>
  </si>
  <si>
    <t>13 0 00 00000</t>
  </si>
  <si>
    <t>Подпрограмма "Управление  муниципальным имуществом в городе Обнинске"</t>
  </si>
  <si>
    <t>13 1 00 00000</t>
  </si>
  <si>
    <t>Кадастровые работы в отношении объектов, находящихся в муниципальной собственности, и земельных участков</t>
  </si>
  <si>
    <t>13 1 01 10000</t>
  </si>
  <si>
    <t>Закупка товаров, работ и услуг для обеспечения государственных (муниципальных) нужд</t>
  </si>
  <si>
    <t>Кадастровые работы в отношении объектов, находящихся в муниципальной собственности, и земельных участков (за счет субсидии на проведение комплексных кадастровых работ из областного бюджета)</t>
  </si>
  <si>
    <t>13 1 01 S6280</t>
  </si>
  <si>
    <t xml:space="preserve"> Национальная экономика</t>
  </si>
  <si>
    <t>0400</t>
  </si>
  <si>
    <t>Дорожное хозяйство (дорожные фонды)</t>
  </si>
  <si>
    <t>0409</t>
  </si>
  <si>
    <t>Муниципальная программа "Дорожное хозяйство города Обнинска"</t>
  </si>
  <si>
    <t>06 0 00 00000</t>
  </si>
  <si>
    <t>Выполнение комплекса работ по ремонту автомобильных дорог (за счет субсидии на осуществление дорожной деятельности)</t>
  </si>
  <si>
    <t>06 0 01 S5000</t>
  </si>
  <si>
    <t>Жилищно-коммунальное хозяйство</t>
  </si>
  <si>
    <t>0500</t>
  </si>
  <si>
    <t>Благоустройство</t>
  </si>
  <si>
    <t>0503</t>
  </si>
  <si>
    <t>Муниципальная программа «Формирование современной городской среды»</t>
  </si>
  <si>
    <t>15 0 00 00000</t>
  </si>
  <si>
    <t>Благоустройство общественных территорий, в том числе подготовка проектной документации линий электропередачи, проведение проверки достоверности сметной стоимости мероприятий по благоустройству</t>
  </si>
  <si>
    <t>15 0 01 10000</t>
  </si>
  <si>
    <t>Благоустройство общественных территорий, в том числе подготовка проектной документации линий электропередачи, проведение проверки достоверности сметной стоимости мероприятий по благоустройству (в рамках реализации федерального проекта "Формирование комфортной городской среды" национального проекта "Жилье и городская среда")</t>
  </si>
  <si>
    <t>15 0 F2 55551</t>
  </si>
  <si>
    <t>Благоустройство общественных территорий, в том числе подготовка проектной документации линий электропередачи, проведение проверки достоверности сметной стоимости мероприятий по благоустройству (в рамках реализации федерального проекта "Формирование комфортной городской среды" национального проекта "Жилье и городская среда") за счет средств областного бюджета</t>
  </si>
  <si>
    <t>15 0 F2 85551</t>
  </si>
  <si>
    <t>Управление социальной защиты населения Администрации города Обнинска</t>
  </si>
  <si>
    <t>847</t>
  </si>
  <si>
    <t xml:space="preserve"> Другие общегосударственные вопросы</t>
  </si>
  <si>
    <t>Непрограммные направления расходов</t>
  </si>
  <si>
    <t>70 0 00 00000</t>
  </si>
  <si>
    <t>Прочие непрограммные направления расходов</t>
  </si>
  <si>
    <t>70 9 00 00000</t>
  </si>
  <si>
    <t>Дополнительные выплаты к заработной плате работникам и другие расходы, проводимые из муниципального бюджета государственным учреждениям социальной сферы</t>
  </si>
  <si>
    <t>70 9 00 19001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</si>
  <si>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</si>
  <si>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</si>
  <si>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</si>
  <si>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</si>
  <si>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Дополнительные выплаты за поднаем жилья работникам федеральных государственных учреждений</t>
  </si>
  <si>
    <t>70 9 00 19003</t>
  </si>
  <si>
    <t>Компенсация расходов на приобретение тест-полосок и иных средств самоконтроля, средств для введения лекарственных препаратов; расходных материалов для инсулиновых дозаторов для лечения детей-инвалидов, больных сахарным диабетом</t>
  </si>
  <si>
    <t>70 9 00 19006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</si>
  <si>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</si>
  <si>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</si>
  <si>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Социальная политика</t>
  </si>
  <si>
    <t>1000</t>
  </si>
  <si>
    <t>Другие вопросы в области социальной политики</t>
  </si>
  <si>
    <t>1006</t>
  </si>
  <si>
    <t>Публичные нормативные социальные выплаты гражданам</t>
  </si>
  <si>
    <t>Управление общего образования Администрации города Обнинска</t>
  </si>
  <si>
    <t>849</t>
  </si>
  <si>
    <t xml:space="preserve"> Образование</t>
  </si>
  <si>
    <t>0700</t>
  </si>
  <si>
    <t xml:space="preserve">Общее образование </t>
  </si>
  <si>
    <t>0702</t>
  </si>
  <si>
    <t>Муниципальная программа "Развитие системы образования города Обнинска"</t>
  </si>
  <si>
    <t>01 0 00 00000</t>
  </si>
  <si>
    <t>Подпрограмма "Совершенствование организации питания и формирование здорового образа жизни в общеобразовательных учреждениях города Обнинска"</t>
  </si>
  <si>
    <t>01 3 00 00000</t>
  </si>
  <si>
    <t>Обеспечение бесплатным и льготным питанием обучающихся в общеобразовательных учреждениях города Обнинска</t>
  </si>
  <si>
    <t>01 3 01 10000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</si>
  <si>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</si>
  <si>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01 3 01 L3040</t>
  </si>
  <si>
    <t>ВСЕГО</t>
  </si>
  <si>
    <t>Приложение № 6 к решению Обнинского городского Собрания "О внесении изменений в решение Обнинского городского Собрания от 15.12.2020 № 02-08 "О бюджете города Обнинска на 2021 год и плановый период 2022 и 2023 годов"</t>
  </si>
  <si>
    <t>Изменения в Приложение № 9 к решению Обнинского городского Собрания от 15.12.2020 № 02-08 «О бюджете города Обнинска на 2021 год и плановый период 2022 и 2023 годов» "Ведомственная структура расходов бюджета города Обнинска на плановый период 2022 и 2023 годов"</t>
  </si>
  <si>
    <t>от 25.05.2021  № 03-14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</si>
</sst>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5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color indexed="8"/>
      <name val="Arial Cyr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 Cyr"/>
      <family val="2"/>
    </font>
    <font>
      <sz val="8"/>
      <color indexed="8"/>
      <name val="Arial"/>
      <family val="0"/>
    </font>
    <font>
      <sz val="8"/>
      <name val="Arial"/>
      <family val="0"/>
    </font>
    <font>
      <b/>
      <sz val="10"/>
      <color indexed="8"/>
      <name val="Arial CYR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2.5"/>
      <name val="Times New Roman"/>
      <family val="1"/>
    </font>
    <font>
      <b/>
      <i/>
      <sz val="12"/>
      <name val="Times New Roman"/>
      <family val="1"/>
    </font>
    <font>
      <b/>
      <i/>
      <sz val="12.5"/>
      <name val="Times New Roman"/>
      <family val="1"/>
    </font>
    <font>
      <sz val="12.5"/>
      <name val="Times New Roman"/>
      <family val="1"/>
    </font>
    <font>
      <b/>
      <i/>
      <sz val="11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13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8" borderId="0" applyNumberFormat="0" applyBorder="0" applyAlignment="0" applyProtection="0"/>
    <xf numFmtId="0" fontId="3" fillId="16" borderId="0" applyNumberFormat="0" applyBorder="0" applyAlignment="0" applyProtection="0"/>
    <xf numFmtId="0" fontId="3" fillId="21" borderId="0" applyNumberFormat="0" applyBorder="0" applyAlignment="0" applyProtection="0"/>
    <xf numFmtId="0" fontId="4" fillId="6" borderId="0" applyNumberFormat="0" applyBorder="0" applyAlignment="0" applyProtection="0"/>
    <xf numFmtId="0" fontId="5" fillId="0" borderId="0">
      <alignment/>
      <protection/>
    </xf>
    <xf numFmtId="0" fontId="6" fillId="22" borderId="1" applyNumberFormat="0" applyAlignment="0" applyProtection="0"/>
    <xf numFmtId="0" fontId="7" fillId="23" borderId="2" applyNumberFormat="0" applyAlignment="0" applyProtection="0"/>
    <xf numFmtId="0" fontId="5" fillId="0" borderId="0">
      <alignment/>
      <protection/>
    </xf>
    <xf numFmtId="0" fontId="8" fillId="0" borderId="0" applyNumberFormat="0" applyFill="0" applyBorder="0" applyAlignment="0" applyProtection="0"/>
    <xf numFmtId="0" fontId="9" fillId="7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1" applyNumberFormat="0" applyAlignment="0" applyProtection="0"/>
    <xf numFmtId="0" fontId="14" fillId="0" borderId="6" applyNumberFormat="0" applyFill="0" applyAlignment="0" applyProtection="0"/>
    <xf numFmtId="0" fontId="15" fillId="11" borderId="0" applyNumberFormat="0" applyBorder="0" applyAlignment="0" applyProtection="0"/>
    <xf numFmtId="0" fontId="0" fillId="4" borderId="7" applyNumberFormat="0" applyAlignment="0" applyProtection="0"/>
    <xf numFmtId="0" fontId="16" fillId="22" borderId="8" applyNumberFormat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5" fillId="0" borderId="0">
      <alignment/>
      <protection/>
    </xf>
    <xf numFmtId="0" fontId="20" fillId="0" borderId="0" applyNumberFormat="0" applyFill="0" applyBorder="0" applyAlignment="0" applyProtection="0"/>
    <xf numFmtId="0" fontId="17" fillId="24" borderId="0">
      <alignment/>
      <protection/>
    </xf>
    <xf numFmtId="0" fontId="17" fillId="0" borderId="0">
      <alignment wrapText="1"/>
      <protection/>
    </xf>
    <xf numFmtId="0" fontId="17" fillId="0" borderId="0">
      <alignment/>
      <protection/>
    </xf>
    <xf numFmtId="0" fontId="21" fillId="0" borderId="0">
      <alignment horizontal="center" wrapText="1"/>
      <protection/>
    </xf>
    <xf numFmtId="0" fontId="21" fillId="0" borderId="0">
      <alignment horizontal="center"/>
      <protection/>
    </xf>
    <xf numFmtId="0" fontId="17" fillId="0" borderId="0">
      <alignment horizontal="right"/>
      <protection/>
    </xf>
    <xf numFmtId="0" fontId="17" fillId="24" borderId="10">
      <alignment/>
      <protection/>
    </xf>
    <xf numFmtId="0" fontId="17" fillId="0" borderId="11">
      <alignment horizontal="center" vertical="center" wrapText="1"/>
      <protection/>
    </xf>
    <xf numFmtId="0" fontId="17" fillId="24" borderId="12">
      <alignment/>
      <protection/>
    </xf>
    <xf numFmtId="49" fontId="17" fillId="0" borderId="11">
      <alignment horizontal="left" vertical="top" wrapText="1" indent="2"/>
      <protection/>
    </xf>
    <xf numFmtId="49" fontId="17" fillId="0" borderId="11">
      <alignment horizontal="center" vertical="top" shrinkToFit="1"/>
      <protection/>
    </xf>
    <xf numFmtId="0" fontId="22" fillId="0" borderId="13">
      <alignment horizontal="left" wrapText="1"/>
      <protection/>
    </xf>
    <xf numFmtId="0" fontId="23" fillId="0" borderId="14">
      <alignment horizontal="left" wrapText="1" indent="2"/>
      <protection/>
    </xf>
    <xf numFmtId="0" fontId="22" fillId="0" borderId="15">
      <alignment horizontal="left" wrapText="1" indent="2"/>
      <protection/>
    </xf>
    <xf numFmtId="0" fontId="24" fillId="0" borderId="11">
      <alignment horizontal="left"/>
      <protection/>
    </xf>
    <xf numFmtId="4" fontId="24" fillId="4" borderId="11">
      <alignment horizontal="right" vertical="top" shrinkToFit="1"/>
      <protection/>
    </xf>
    <xf numFmtId="10" fontId="24" fillId="4" borderId="11">
      <alignment horizontal="right" vertical="top" shrinkToFit="1"/>
      <protection/>
    </xf>
    <xf numFmtId="0" fontId="17" fillId="24" borderId="16">
      <alignment/>
      <protection/>
    </xf>
    <xf numFmtId="0" fontId="17" fillId="0" borderId="0">
      <alignment horizontal="left" wrapText="1"/>
      <protection/>
    </xf>
    <xf numFmtId="0" fontId="24" fillId="0" borderId="11">
      <alignment vertical="top" wrapText="1"/>
      <protection/>
    </xf>
    <xf numFmtId="4" fontId="24" fillId="5" borderId="11">
      <alignment horizontal="right" vertical="top" shrinkToFit="1"/>
      <protection/>
    </xf>
    <xf numFmtId="49" fontId="22" fillId="0" borderId="17">
      <alignment horizontal="center" wrapText="1"/>
      <protection/>
    </xf>
    <xf numFmtId="49" fontId="22" fillId="0" borderId="18">
      <alignment horizontal="center" wrapText="1"/>
      <protection/>
    </xf>
    <xf numFmtId="49" fontId="22" fillId="0" borderId="19">
      <alignment horizontal="center"/>
      <protection/>
    </xf>
    <xf numFmtId="0" fontId="17" fillId="24" borderId="16">
      <alignment horizontal="center"/>
      <protection/>
    </xf>
    <xf numFmtId="0" fontId="17" fillId="24" borderId="16">
      <alignment horizontal="left"/>
      <protection/>
    </xf>
    <xf numFmtId="49" fontId="22" fillId="0" borderId="20">
      <alignment horizontal="center"/>
      <protection/>
    </xf>
    <xf numFmtId="49" fontId="22" fillId="0" borderId="21">
      <alignment horizontal="center"/>
      <protection/>
    </xf>
    <xf numFmtId="49" fontId="22" fillId="0" borderId="11">
      <alignment horizontal="center"/>
      <protection/>
    </xf>
    <xf numFmtId="49" fontId="23" fillId="0" borderId="11">
      <alignment horizontal="center"/>
      <protection/>
    </xf>
    <xf numFmtId="4" fontId="23" fillId="0" borderId="11">
      <alignment horizontal="right"/>
      <protection/>
    </xf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21" borderId="0" applyNumberFormat="0" applyBorder="0" applyAlignment="0" applyProtection="0"/>
    <xf numFmtId="0" fontId="13" fillId="3" borderId="1" applyNumberFormat="0" applyAlignment="0" applyProtection="0"/>
    <xf numFmtId="0" fontId="16" fillId="24" borderId="8" applyNumberFormat="0" applyAlignment="0" applyProtection="0"/>
    <xf numFmtId="0" fontId="25" fillId="24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6" fillId="0" borderId="22" applyNumberFormat="0" applyFill="0" applyAlignment="0" applyProtection="0"/>
    <xf numFmtId="0" fontId="27" fillId="0" borderId="23" applyNumberFormat="0" applyFill="0" applyAlignment="0" applyProtection="0"/>
    <xf numFmtId="0" fontId="28" fillId="0" borderId="24" applyNumberFormat="0" applyFill="0" applyAlignment="0" applyProtection="0"/>
    <xf numFmtId="0" fontId="28" fillId="0" borderId="0" applyNumberFormat="0" applyFill="0" applyBorder="0" applyAlignment="0" applyProtection="0"/>
    <xf numFmtId="0" fontId="19" fillId="0" borderId="25" applyNumberFormat="0" applyFill="0" applyAlignment="0" applyProtection="0"/>
    <xf numFmtId="0" fontId="7" fillId="23" borderId="2" applyNumberFormat="0" applyAlignment="0" applyProtection="0"/>
    <xf numFmtId="0" fontId="29" fillId="0" borderId="0" applyNumberFormat="0" applyFill="0" applyBorder="0" applyAlignment="0" applyProtection="0"/>
    <xf numFmtId="0" fontId="15" fillId="11" borderId="0" applyNumberFormat="0" applyBorder="0" applyAlignment="0" applyProtection="0"/>
    <xf numFmtId="0" fontId="30" fillId="6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4" borderId="7" applyNumberFormat="0" applyAlignment="0" applyProtection="0"/>
    <xf numFmtId="9" fontId="1" fillId="0" borderId="0" applyFill="0" applyBorder="0" applyAlignment="0" applyProtection="0"/>
    <xf numFmtId="0" fontId="31" fillId="0" borderId="6" applyNumberFormat="0" applyFill="0" applyAlignment="0" applyProtection="0"/>
    <xf numFmtId="0" fontId="2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9" fillId="7" borderId="0" applyNumberFormat="0" applyBorder="0" applyAlignment="0" applyProtection="0"/>
  </cellStyleXfs>
  <cellXfs count="64">
    <xf numFmtId="0" fontId="0" fillId="0" borderId="0" xfId="0" applyAlignment="1">
      <alignment/>
    </xf>
    <xf numFmtId="0" fontId="32" fillId="0" borderId="0" xfId="0" applyFont="1" applyFill="1" applyAlignment="1">
      <alignment horizontal="left"/>
    </xf>
    <xf numFmtId="0" fontId="32" fillId="0" borderId="0" xfId="0" applyFont="1" applyFill="1" applyAlignment="1">
      <alignment horizontal="center"/>
    </xf>
    <xf numFmtId="0" fontId="32" fillId="0" borderId="0" xfId="0" applyFont="1" applyFill="1" applyAlignment="1">
      <alignment horizontal="right"/>
    </xf>
    <xf numFmtId="0" fontId="35" fillId="0" borderId="0" xfId="0" applyFont="1" applyFill="1" applyAlignment="1">
      <alignment horizontal="left"/>
    </xf>
    <xf numFmtId="0" fontId="36" fillId="0" borderId="0" xfId="0" applyFont="1" applyFill="1" applyAlignment="1">
      <alignment horizontal="left" wrapText="1"/>
    </xf>
    <xf numFmtId="0" fontId="36" fillId="0" borderId="0" xfId="0" applyFont="1" applyAlignment="1">
      <alignment horizontal="left" wrapText="1"/>
    </xf>
    <xf numFmtId="0" fontId="35" fillId="0" borderId="0" xfId="0" applyFont="1" applyFill="1" applyAlignment="1">
      <alignment wrapText="1"/>
    </xf>
    <xf numFmtId="0" fontId="0" fillId="0" borderId="0" xfId="0" applyFill="1" applyAlignment="1">
      <alignment/>
    </xf>
    <xf numFmtId="0" fontId="32" fillId="0" borderId="0" xfId="0" applyFont="1" applyFill="1" applyAlignment="1">
      <alignment/>
    </xf>
    <xf numFmtId="0" fontId="32" fillId="0" borderId="0" xfId="0" applyFont="1" applyFill="1" applyAlignment="1">
      <alignment/>
    </xf>
    <xf numFmtId="49" fontId="33" fillId="0" borderId="11" xfId="0" applyNumberFormat="1" applyFont="1" applyFill="1" applyBorder="1" applyAlignment="1">
      <alignment horizontal="center" vertical="center" wrapText="1"/>
    </xf>
    <xf numFmtId="49" fontId="38" fillId="0" borderId="11" xfId="0" applyNumberFormat="1" applyFont="1" applyFill="1" applyBorder="1" applyAlignment="1">
      <alignment horizontal="center" vertical="center" wrapText="1"/>
    </xf>
    <xf numFmtId="49" fontId="39" fillId="0" borderId="11" xfId="0" applyNumberFormat="1" applyFont="1" applyFill="1" applyBorder="1" applyAlignment="1">
      <alignment horizontal="center" vertical="center" wrapText="1"/>
    </xf>
    <xf numFmtId="0" fontId="39" fillId="0" borderId="11" xfId="0" applyFont="1" applyFill="1" applyBorder="1" applyAlignment="1">
      <alignment horizontal="center" vertical="center" wrapText="1"/>
    </xf>
    <xf numFmtId="0" fontId="38" fillId="0" borderId="0" xfId="0" applyFont="1" applyFill="1" applyAlignment="1">
      <alignment horizontal="left"/>
    </xf>
    <xf numFmtId="49" fontId="40" fillId="0" borderId="11" xfId="0" applyNumberFormat="1" applyFont="1" applyFill="1" applyBorder="1" applyAlignment="1">
      <alignment horizontal="left" wrapText="1"/>
    </xf>
    <xf numFmtId="49" fontId="40" fillId="0" borderId="11" xfId="0" applyNumberFormat="1" applyFont="1" applyFill="1" applyBorder="1" applyAlignment="1">
      <alignment horizontal="center"/>
    </xf>
    <xf numFmtId="49" fontId="40" fillId="0" borderId="11" xfId="0" applyNumberFormat="1" applyFont="1" applyFill="1" applyBorder="1" applyAlignment="1">
      <alignment horizontal="center" wrapText="1"/>
    </xf>
    <xf numFmtId="4" fontId="33" fillId="0" borderId="11" xfId="0" applyNumberFormat="1" applyFont="1" applyFill="1" applyBorder="1" applyAlignment="1">
      <alignment/>
    </xf>
    <xf numFmtId="0" fontId="40" fillId="0" borderId="0" xfId="0" applyFont="1" applyFill="1" applyAlignment="1">
      <alignment horizontal="left"/>
    </xf>
    <xf numFmtId="49" fontId="33" fillId="0" borderId="11" xfId="0" applyNumberFormat="1" applyFont="1" applyFill="1" applyBorder="1" applyAlignment="1">
      <alignment horizontal="left" wrapText="1"/>
    </xf>
    <xf numFmtId="49" fontId="33" fillId="0" borderId="11" xfId="0" applyNumberFormat="1" applyFont="1" applyFill="1" applyBorder="1" applyAlignment="1">
      <alignment horizontal="center" wrapText="1"/>
    </xf>
    <xf numFmtId="4" fontId="33" fillId="0" borderId="11" xfId="0" applyNumberFormat="1" applyFont="1" applyFill="1" applyBorder="1" applyAlignment="1">
      <alignment wrapText="1"/>
    </xf>
    <xf numFmtId="49" fontId="41" fillId="0" borderId="11" xfId="0" applyNumberFormat="1" applyFont="1" applyFill="1" applyBorder="1" applyAlignment="1">
      <alignment horizontal="left" wrapText="1"/>
    </xf>
    <xf numFmtId="49" fontId="41" fillId="0" borderId="11" xfId="0" applyNumberFormat="1" applyFont="1" applyFill="1" applyBorder="1" applyAlignment="1">
      <alignment horizontal="center"/>
    </xf>
    <xf numFmtId="49" fontId="41" fillId="0" borderId="11" xfId="0" applyNumberFormat="1" applyFont="1" applyFill="1" applyBorder="1" applyAlignment="1">
      <alignment horizontal="center" wrapText="1"/>
    </xf>
    <xf numFmtId="49" fontId="42" fillId="0" borderId="11" xfId="0" applyNumberFormat="1" applyFont="1" applyFill="1" applyBorder="1" applyAlignment="1">
      <alignment horizontal="center" wrapText="1"/>
    </xf>
    <xf numFmtId="4" fontId="41" fillId="0" borderId="11" xfId="0" applyNumberFormat="1" applyFont="1" applyFill="1" applyBorder="1" applyAlignment="1">
      <alignment wrapText="1"/>
    </xf>
    <xf numFmtId="4" fontId="41" fillId="0" borderId="11" xfId="0" applyNumberFormat="1" applyFont="1" applyFill="1" applyBorder="1" applyAlignment="1">
      <alignment/>
    </xf>
    <xf numFmtId="0" fontId="42" fillId="0" borderId="0" xfId="0" applyFont="1" applyFill="1" applyAlignment="1">
      <alignment horizontal="left"/>
    </xf>
    <xf numFmtId="0" fontId="32" fillId="0" borderId="11" xfId="0" applyFont="1" applyFill="1" applyBorder="1" applyAlignment="1">
      <alignment horizontal="left" wrapText="1"/>
    </xf>
    <xf numFmtId="49" fontId="32" fillId="0" borderId="11" xfId="0" applyNumberFormat="1" applyFont="1" applyFill="1" applyBorder="1" applyAlignment="1">
      <alignment horizontal="center"/>
    </xf>
    <xf numFmtId="0" fontId="32" fillId="0" borderId="11" xfId="0" applyFont="1" applyFill="1" applyBorder="1" applyAlignment="1">
      <alignment horizontal="center" wrapText="1"/>
    </xf>
    <xf numFmtId="49" fontId="39" fillId="0" borderId="11" xfId="0" applyNumberFormat="1" applyFont="1" applyFill="1" applyBorder="1" applyAlignment="1">
      <alignment horizontal="center" wrapText="1"/>
    </xf>
    <xf numFmtId="4" fontId="32" fillId="0" borderId="11" xfId="0" applyNumberFormat="1" applyFont="1" applyFill="1" applyBorder="1" applyAlignment="1">
      <alignment wrapText="1"/>
    </xf>
    <xf numFmtId="4" fontId="32" fillId="0" borderId="11" xfId="0" applyNumberFormat="1" applyFont="1" applyFill="1" applyBorder="1" applyAlignment="1">
      <alignment/>
    </xf>
    <xf numFmtId="0" fontId="34" fillId="0" borderId="11" xfId="0" applyFont="1" applyFill="1" applyBorder="1" applyAlignment="1">
      <alignment horizontal="left" wrapText="1"/>
    </xf>
    <xf numFmtId="49" fontId="32" fillId="0" borderId="11" xfId="0" applyNumberFormat="1" applyFont="1" applyFill="1" applyBorder="1" applyAlignment="1">
      <alignment horizontal="center" wrapText="1"/>
    </xf>
    <xf numFmtId="4" fontId="32" fillId="0" borderId="11" xfId="0" applyNumberFormat="1" applyFont="1" applyFill="1" applyBorder="1" applyAlignment="1">
      <alignment horizontal="right" wrapText="1"/>
    </xf>
    <xf numFmtId="49" fontId="33" fillId="0" borderId="11" xfId="0" applyNumberFormat="1" applyFont="1" applyFill="1" applyBorder="1" applyAlignment="1">
      <alignment horizontal="center"/>
    </xf>
    <xf numFmtId="4" fontId="41" fillId="0" borderId="26" xfId="0" applyNumberFormat="1" applyFont="1" applyFill="1" applyBorder="1" applyAlignment="1">
      <alignment wrapText="1"/>
    </xf>
    <xf numFmtId="4" fontId="32" fillId="0" borderId="26" xfId="0" applyNumberFormat="1" applyFont="1" applyFill="1" applyBorder="1" applyAlignment="1">
      <alignment wrapText="1"/>
    </xf>
    <xf numFmtId="0" fontId="34" fillId="0" borderId="11" xfId="0" applyNumberFormat="1" applyFont="1" applyFill="1" applyBorder="1" applyAlignment="1">
      <alignment horizontal="left" wrapText="1"/>
    </xf>
    <xf numFmtId="0" fontId="40" fillId="0" borderId="11" xfId="0" applyFont="1" applyFill="1" applyBorder="1" applyAlignment="1">
      <alignment horizontal="center"/>
    </xf>
    <xf numFmtId="0" fontId="43" fillId="0" borderId="11" xfId="0" applyFont="1" applyFill="1" applyBorder="1" applyAlignment="1">
      <alignment horizontal="center" wrapText="1"/>
    </xf>
    <xf numFmtId="4" fontId="40" fillId="0" borderId="11" xfId="0" applyNumberFormat="1" applyFont="1" applyFill="1" applyBorder="1" applyAlignment="1">
      <alignment wrapText="1"/>
    </xf>
    <xf numFmtId="4" fontId="33" fillId="0" borderId="26" xfId="0" applyNumberFormat="1" applyFont="1" applyFill="1" applyBorder="1" applyAlignment="1">
      <alignment wrapText="1"/>
    </xf>
    <xf numFmtId="49" fontId="44" fillId="0" borderId="11" xfId="0" applyNumberFormat="1" applyFont="1" applyFill="1" applyBorder="1" applyAlignment="1">
      <alignment horizontal="center" wrapText="1"/>
    </xf>
    <xf numFmtId="0" fontId="32" fillId="0" borderId="11" xfId="0" applyFont="1" applyFill="1" applyBorder="1" applyAlignment="1">
      <alignment horizontal="justify" wrapText="1"/>
    </xf>
    <xf numFmtId="0" fontId="32" fillId="0" borderId="11" xfId="0" applyFont="1" applyFill="1" applyBorder="1" applyAlignment="1">
      <alignment horizontal="center"/>
    </xf>
    <xf numFmtId="0" fontId="33" fillId="0" borderId="11" xfId="0" applyFont="1" applyFill="1" applyBorder="1" applyAlignment="1">
      <alignment horizontal="center"/>
    </xf>
    <xf numFmtId="4" fontId="41" fillId="0" borderId="11" xfId="0" applyNumberFormat="1" applyFont="1" applyFill="1" applyBorder="1" applyAlignment="1">
      <alignment horizontal="right" wrapText="1"/>
    </xf>
    <xf numFmtId="4" fontId="33" fillId="0" borderId="11" xfId="0" applyNumberFormat="1" applyFont="1" applyFill="1" applyBorder="1" applyAlignment="1">
      <alignment horizontal="right" wrapText="1"/>
    </xf>
    <xf numFmtId="0" fontId="40" fillId="0" borderId="11" xfId="0" applyFont="1" applyFill="1" applyBorder="1" applyAlignment="1">
      <alignment/>
    </xf>
    <xf numFmtId="0" fontId="43" fillId="0" borderId="11" xfId="0" applyFont="1" applyFill="1" applyBorder="1" applyAlignment="1">
      <alignment/>
    </xf>
    <xf numFmtId="0" fontId="43" fillId="0" borderId="11" xfId="0" applyFont="1" applyFill="1" applyBorder="1" applyAlignment="1">
      <alignment/>
    </xf>
    <xf numFmtId="4" fontId="40" fillId="0" borderId="11" xfId="0" applyNumberFormat="1" applyFont="1" applyFill="1" applyBorder="1" applyAlignment="1">
      <alignment/>
    </xf>
    <xf numFmtId="0" fontId="43" fillId="0" borderId="0" xfId="0" applyFont="1" applyFill="1" applyAlignment="1">
      <alignment/>
    </xf>
    <xf numFmtId="0" fontId="0" fillId="0" borderId="0" xfId="0" applyFill="1" applyAlignment="1">
      <alignment horizontal="left"/>
    </xf>
    <xf numFmtId="4" fontId="35" fillId="0" borderId="0" xfId="0" applyNumberFormat="1" applyFont="1" applyFill="1" applyAlignment="1">
      <alignment horizontal="left"/>
    </xf>
    <xf numFmtId="0" fontId="36" fillId="0" borderId="0" xfId="0" applyFont="1" applyBorder="1" applyAlignment="1">
      <alignment horizontal="left" wrapText="1"/>
    </xf>
    <xf numFmtId="0" fontId="36" fillId="0" borderId="0" xfId="0" applyFont="1" applyFill="1" applyBorder="1" applyAlignment="1">
      <alignment horizontal="left" wrapText="1"/>
    </xf>
    <xf numFmtId="49" fontId="37" fillId="0" borderId="0" xfId="0" applyNumberFormat="1" applyFont="1" applyFill="1" applyBorder="1" applyAlignment="1">
      <alignment horizontal="center" vertical="top" wrapText="1" readingOrder="1"/>
    </xf>
  </cellXfs>
  <cellStyles count="12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 1" xfId="57"/>
    <cellStyle name="br" xfId="58"/>
    <cellStyle name="Calculation" xfId="59"/>
    <cellStyle name="Check Cell" xfId="60"/>
    <cellStyle name="col" xfId="61"/>
    <cellStyle name="Explanatory Text" xfId="62"/>
    <cellStyle name="Good 1" xfId="63"/>
    <cellStyle name="Heading 1 1" xfId="64"/>
    <cellStyle name="Heading 2 1" xfId="65"/>
    <cellStyle name="Heading 3" xfId="66"/>
    <cellStyle name="Heading 4" xfId="67"/>
    <cellStyle name="Input" xfId="68"/>
    <cellStyle name="Linked Cell" xfId="69"/>
    <cellStyle name="Neutral 1" xfId="70"/>
    <cellStyle name="Note 1" xfId="71"/>
    <cellStyle name="Output" xfId="72"/>
    <cellStyle name="style0" xfId="73"/>
    <cellStyle name="td" xfId="74"/>
    <cellStyle name="Title" xfId="75"/>
    <cellStyle name="Total" xfId="76"/>
    <cellStyle name="tr" xfId="77"/>
    <cellStyle name="Warning Text" xfId="78"/>
    <cellStyle name="xl21" xfId="79"/>
    <cellStyle name="xl22" xfId="80"/>
    <cellStyle name="xl23" xfId="81"/>
    <cellStyle name="xl24" xfId="82"/>
    <cellStyle name="xl25" xfId="83"/>
    <cellStyle name="xl26" xfId="84"/>
    <cellStyle name="xl27" xfId="85"/>
    <cellStyle name="xl28" xfId="86"/>
    <cellStyle name="xl29" xfId="87"/>
    <cellStyle name="xl30" xfId="88"/>
    <cellStyle name="xl31" xfId="89"/>
    <cellStyle name="xl32" xfId="90"/>
    <cellStyle name="xl33" xfId="91"/>
    <cellStyle name="xl34" xfId="92"/>
    <cellStyle name="xl35" xfId="93"/>
    <cellStyle name="xl36" xfId="94"/>
    <cellStyle name="xl37" xfId="95"/>
    <cellStyle name="xl38" xfId="96"/>
    <cellStyle name="xl39" xfId="97"/>
    <cellStyle name="xl40" xfId="98"/>
    <cellStyle name="xl41" xfId="99"/>
    <cellStyle name="xl42" xfId="100"/>
    <cellStyle name="xl43" xfId="101"/>
    <cellStyle name="xl44" xfId="102"/>
    <cellStyle name="xl45" xfId="103"/>
    <cellStyle name="xl46" xfId="104"/>
    <cellStyle name="xl50" xfId="105"/>
    <cellStyle name="xl51" xfId="106"/>
    <cellStyle name="xl52" xfId="107"/>
    <cellStyle name="xl56" xfId="108"/>
    <cellStyle name="xl60" xfId="109"/>
    <cellStyle name="Акцент1" xfId="110"/>
    <cellStyle name="Акцент2" xfId="111"/>
    <cellStyle name="Акцент3" xfId="112"/>
    <cellStyle name="Акцент4" xfId="113"/>
    <cellStyle name="Акцент5" xfId="114"/>
    <cellStyle name="Акцент6" xfId="115"/>
    <cellStyle name="Ввод " xfId="116"/>
    <cellStyle name="Вывод" xfId="117"/>
    <cellStyle name="Вычисление" xfId="118"/>
    <cellStyle name="Currency" xfId="119"/>
    <cellStyle name="Currency [0]" xfId="120"/>
    <cellStyle name="Заголовок 1" xfId="121"/>
    <cellStyle name="Заголовок 2" xfId="122"/>
    <cellStyle name="Заголовок 3" xfId="123"/>
    <cellStyle name="Заголовок 4" xfId="124"/>
    <cellStyle name="Итог" xfId="125"/>
    <cellStyle name="Контрольная ячейка" xfId="126"/>
    <cellStyle name="Название" xfId="127"/>
    <cellStyle name="Нейтральный" xfId="128"/>
    <cellStyle name="Плохой" xfId="129"/>
    <cellStyle name="Пояснение" xfId="130"/>
    <cellStyle name="Примечание" xfId="131"/>
    <cellStyle name="Percent" xfId="132"/>
    <cellStyle name="Связанная ячейка" xfId="133"/>
    <cellStyle name="Текст предупреждения" xfId="134"/>
    <cellStyle name="Comma" xfId="135"/>
    <cellStyle name="Comma [0]" xfId="136"/>
    <cellStyle name="Хороший" xfId="13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9"/>
  <sheetViews>
    <sheetView tabSelected="1" view="pageBreakPreview" zoomScale="90" zoomScaleNormal="90" zoomScaleSheetLayoutView="90" zoomScalePageLayoutView="0" workbookViewId="0" topLeftCell="A1">
      <pane ySplit="6" topLeftCell="A7" activePane="bottomLeft" state="frozen"/>
      <selection pane="topLeft" activeCell="A1" sqref="A1"/>
      <selection pane="bottomLeft" activeCell="A83" sqref="A83:K86"/>
    </sheetView>
  </sheetViews>
  <sheetFormatPr defaultColWidth="8.875" defaultRowHeight="12.75"/>
  <cols>
    <col min="1" max="1" width="51.00390625" style="1" customWidth="1"/>
    <col min="2" max="2" width="7.625" style="1" customWidth="1"/>
    <col min="3" max="3" width="8.875" style="1" customWidth="1"/>
    <col min="4" max="4" width="17.125" style="2" customWidth="1"/>
    <col min="5" max="5" width="7.75390625" style="2" customWidth="1"/>
    <col min="6" max="6" width="21.375" style="3" customWidth="1"/>
    <col min="7" max="7" width="20.375" style="4" customWidth="1"/>
    <col min="8" max="8" width="21.00390625" style="4" customWidth="1"/>
    <col min="9" max="9" width="21.125" style="3" customWidth="1"/>
    <col min="10" max="10" width="20.375" style="4" customWidth="1"/>
    <col min="11" max="11" width="21.00390625" style="4" customWidth="1"/>
    <col min="12" max="16384" width="8.875" style="4" customWidth="1"/>
  </cols>
  <sheetData>
    <row r="1" spans="4:11" ht="68.25" customHeight="1">
      <c r="D1" s="5"/>
      <c r="E1" s="61"/>
      <c r="F1" s="61"/>
      <c r="G1" s="61"/>
      <c r="H1" s="61"/>
      <c r="I1" s="62" t="s">
        <v>97</v>
      </c>
      <c r="J1" s="62"/>
      <c r="K1" s="62"/>
    </row>
    <row r="2" spans="4:11" ht="15" customHeight="1">
      <c r="D2" s="5"/>
      <c r="E2" s="6"/>
      <c r="F2" s="7"/>
      <c r="G2" s="7"/>
      <c r="H2" s="8"/>
      <c r="I2" s="62" t="s">
        <v>99</v>
      </c>
      <c r="J2" s="62"/>
      <c r="K2" s="62"/>
    </row>
    <row r="4" spans="1:11" ht="38.25" customHeight="1">
      <c r="A4" s="63" t="s">
        <v>98</v>
      </c>
      <c r="B4" s="63"/>
      <c r="C4" s="63"/>
      <c r="D4" s="63"/>
      <c r="E4" s="63"/>
      <c r="F4" s="63"/>
      <c r="G4" s="63"/>
      <c r="H4" s="63"/>
      <c r="I4" s="63"/>
      <c r="J4" s="63"/>
      <c r="K4" s="63"/>
    </row>
    <row r="5" spans="1:11" ht="15.75">
      <c r="A5" s="9"/>
      <c r="B5" s="10"/>
      <c r="C5" s="10"/>
      <c r="D5" s="9"/>
      <c r="E5" s="9"/>
      <c r="H5" s="3"/>
      <c r="K5" s="3" t="s">
        <v>0</v>
      </c>
    </row>
    <row r="6" spans="1:11" s="15" customFormat="1" ht="57">
      <c r="A6" s="11" t="s">
        <v>1</v>
      </c>
      <c r="B6" s="12" t="s">
        <v>2</v>
      </c>
      <c r="C6" s="13" t="s">
        <v>3</v>
      </c>
      <c r="D6" s="13" t="s">
        <v>4</v>
      </c>
      <c r="E6" s="13" t="s">
        <v>5</v>
      </c>
      <c r="F6" s="14" t="s">
        <v>6</v>
      </c>
      <c r="G6" s="14" t="s">
        <v>7</v>
      </c>
      <c r="H6" s="14" t="s">
        <v>8</v>
      </c>
      <c r="I6" s="14" t="s">
        <v>9</v>
      </c>
      <c r="J6" s="14" t="s">
        <v>7</v>
      </c>
      <c r="K6" s="14" t="s">
        <v>10</v>
      </c>
    </row>
    <row r="7" spans="1:11" s="20" customFormat="1" ht="49.5">
      <c r="A7" s="16" t="s">
        <v>11</v>
      </c>
      <c r="B7" s="17" t="s">
        <v>12</v>
      </c>
      <c r="C7" s="18"/>
      <c r="D7" s="18"/>
      <c r="E7" s="18"/>
      <c r="F7" s="19">
        <v>1499880380.94</v>
      </c>
      <c r="G7" s="19">
        <f>SUM(G8,G24,G30)</f>
        <v>-10000000</v>
      </c>
      <c r="H7" s="19">
        <f aca="true" t="shared" si="0" ref="H7:H82">SUM(F7:G7)</f>
        <v>1489880380.94</v>
      </c>
      <c r="I7" s="19">
        <v>1561529792.05</v>
      </c>
      <c r="J7" s="19">
        <f>SUM(J8,J24,J30)</f>
        <v>0</v>
      </c>
      <c r="K7" s="19">
        <f aca="true" t="shared" si="1" ref="K7:K82">SUM(I7:J7)</f>
        <v>1561529792.05</v>
      </c>
    </row>
    <row r="8" spans="1:11" s="20" customFormat="1" ht="16.5">
      <c r="A8" s="21" t="s">
        <v>13</v>
      </c>
      <c r="B8" s="22" t="s">
        <v>12</v>
      </c>
      <c r="C8" s="22" t="s">
        <v>14</v>
      </c>
      <c r="D8" s="22"/>
      <c r="E8" s="18"/>
      <c r="F8" s="23">
        <v>276054868</v>
      </c>
      <c r="G8" s="23">
        <f>G9</f>
        <v>0</v>
      </c>
      <c r="H8" s="19">
        <f t="shared" si="0"/>
        <v>276054868</v>
      </c>
      <c r="I8" s="23">
        <v>277887233</v>
      </c>
      <c r="J8" s="23">
        <f>J9</f>
        <v>0</v>
      </c>
      <c r="K8" s="19">
        <f t="shared" si="1"/>
        <v>277887233</v>
      </c>
    </row>
    <row r="9" spans="1:11" s="30" customFormat="1" ht="17.25">
      <c r="A9" s="24" t="s">
        <v>15</v>
      </c>
      <c r="B9" s="25" t="s">
        <v>12</v>
      </c>
      <c r="C9" s="26" t="s">
        <v>16</v>
      </c>
      <c r="D9" s="26"/>
      <c r="E9" s="27"/>
      <c r="F9" s="28">
        <v>88917067</v>
      </c>
      <c r="G9" s="28">
        <f>SUM(G10,G16)</f>
        <v>0</v>
      </c>
      <c r="H9" s="29">
        <f t="shared" si="0"/>
        <v>88917067</v>
      </c>
      <c r="I9" s="28">
        <v>90525270</v>
      </c>
      <c r="J9" s="28">
        <f>SUM(J10,J16)</f>
        <v>0</v>
      </c>
      <c r="K9" s="29">
        <f t="shared" si="1"/>
        <v>90525270</v>
      </c>
    </row>
    <row r="10" spans="1:11" s="20" customFormat="1" ht="47.25">
      <c r="A10" s="31" t="s">
        <v>17</v>
      </c>
      <c r="B10" s="32" t="s">
        <v>12</v>
      </c>
      <c r="C10" s="32" t="s">
        <v>16</v>
      </c>
      <c r="D10" s="33" t="s">
        <v>18</v>
      </c>
      <c r="E10" s="34"/>
      <c r="F10" s="35">
        <f>F11</f>
        <v>9000000</v>
      </c>
      <c r="G10" s="35">
        <f>G11</f>
        <v>0</v>
      </c>
      <c r="H10" s="36">
        <f t="shared" si="0"/>
        <v>9000000</v>
      </c>
      <c r="I10" s="35">
        <f>I11</f>
        <v>9000000</v>
      </c>
      <c r="J10" s="35">
        <f>J11</f>
        <v>0</v>
      </c>
      <c r="K10" s="36">
        <f t="shared" si="1"/>
        <v>9000000</v>
      </c>
    </row>
    <row r="11" spans="1:11" s="20" customFormat="1" ht="31.5">
      <c r="A11" s="31" t="s">
        <v>19</v>
      </c>
      <c r="B11" s="32" t="s">
        <v>12</v>
      </c>
      <c r="C11" s="32" t="s">
        <v>16</v>
      </c>
      <c r="D11" s="33" t="s">
        <v>20</v>
      </c>
      <c r="E11" s="34"/>
      <c r="F11" s="35">
        <f>SUM(F12,F14)</f>
        <v>9000000</v>
      </c>
      <c r="G11" s="35">
        <f>SUM(G12,G14)</f>
        <v>0</v>
      </c>
      <c r="H11" s="36">
        <f t="shared" si="0"/>
        <v>9000000</v>
      </c>
      <c r="I11" s="35">
        <f>SUM(I12,I14)</f>
        <v>9000000</v>
      </c>
      <c r="J11" s="35">
        <f>SUM(J12,J14)</f>
        <v>0</v>
      </c>
      <c r="K11" s="36">
        <f t="shared" si="1"/>
        <v>9000000</v>
      </c>
    </row>
    <row r="12" spans="1:11" s="20" customFormat="1" ht="31.5">
      <c r="A12" s="37" t="s">
        <v>21</v>
      </c>
      <c r="B12" s="32" t="s">
        <v>12</v>
      </c>
      <c r="C12" s="32" t="s">
        <v>16</v>
      </c>
      <c r="D12" s="33" t="s">
        <v>20</v>
      </c>
      <c r="E12" s="38" t="s">
        <v>22</v>
      </c>
      <c r="F12" s="35">
        <f>F13</f>
        <v>0</v>
      </c>
      <c r="G12" s="35">
        <f>G13</f>
        <v>9000000</v>
      </c>
      <c r="H12" s="36">
        <f t="shared" si="0"/>
        <v>9000000</v>
      </c>
      <c r="I12" s="35">
        <f>I13</f>
        <v>0</v>
      </c>
      <c r="J12" s="35">
        <f>J13</f>
        <v>9000000</v>
      </c>
      <c r="K12" s="36">
        <f t="shared" si="1"/>
        <v>9000000</v>
      </c>
    </row>
    <row r="13" spans="1:11" s="20" customFormat="1" ht="47.25">
      <c r="A13" s="37" t="s">
        <v>23</v>
      </c>
      <c r="B13" s="32" t="s">
        <v>12</v>
      </c>
      <c r="C13" s="32" t="s">
        <v>16</v>
      </c>
      <c r="D13" s="33" t="s">
        <v>20</v>
      </c>
      <c r="E13" s="38" t="s">
        <v>24</v>
      </c>
      <c r="F13" s="35"/>
      <c r="G13" s="35">
        <v>9000000</v>
      </c>
      <c r="H13" s="36">
        <f t="shared" si="0"/>
        <v>9000000</v>
      </c>
      <c r="I13" s="35"/>
      <c r="J13" s="35">
        <v>9000000</v>
      </c>
      <c r="K13" s="36">
        <f t="shared" si="1"/>
        <v>9000000</v>
      </c>
    </row>
    <row r="14" spans="1:11" s="20" customFormat="1" ht="16.5">
      <c r="A14" s="31" t="s">
        <v>25</v>
      </c>
      <c r="B14" s="32" t="s">
        <v>12</v>
      </c>
      <c r="C14" s="32" t="s">
        <v>16</v>
      </c>
      <c r="D14" s="33" t="s">
        <v>20</v>
      </c>
      <c r="E14" s="38" t="s">
        <v>26</v>
      </c>
      <c r="F14" s="35">
        <f>F15</f>
        <v>9000000</v>
      </c>
      <c r="G14" s="35">
        <f>G15</f>
        <v>-9000000</v>
      </c>
      <c r="H14" s="36">
        <f t="shared" si="0"/>
        <v>0</v>
      </c>
      <c r="I14" s="35">
        <f>I15</f>
        <v>9000000</v>
      </c>
      <c r="J14" s="35">
        <f>J15</f>
        <v>-9000000</v>
      </c>
      <c r="K14" s="36">
        <f t="shared" si="1"/>
        <v>0</v>
      </c>
    </row>
    <row r="15" spans="1:11" s="20" customFormat="1" ht="16.5">
      <c r="A15" s="31" t="s">
        <v>27</v>
      </c>
      <c r="B15" s="32" t="s">
        <v>12</v>
      </c>
      <c r="C15" s="32" t="s">
        <v>16</v>
      </c>
      <c r="D15" s="33" t="s">
        <v>20</v>
      </c>
      <c r="E15" s="38" t="s">
        <v>28</v>
      </c>
      <c r="F15" s="35">
        <v>9000000</v>
      </c>
      <c r="G15" s="39">
        <v>-9000000</v>
      </c>
      <c r="H15" s="36">
        <f t="shared" si="0"/>
        <v>0</v>
      </c>
      <c r="I15" s="35">
        <v>9000000</v>
      </c>
      <c r="J15" s="39">
        <v>-9000000</v>
      </c>
      <c r="K15" s="36">
        <f t="shared" si="1"/>
        <v>0</v>
      </c>
    </row>
    <row r="16" spans="1:11" s="20" customFormat="1" ht="47.25">
      <c r="A16" s="31" t="s">
        <v>29</v>
      </c>
      <c r="B16" s="32" t="s">
        <v>12</v>
      </c>
      <c r="C16" s="38" t="s">
        <v>16</v>
      </c>
      <c r="D16" s="33" t="s">
        <v>30</v>
      </c>
      <c r="E16" s="33"/>
      <c r="F16" s="35">
        <v>38454237</v>
      </c>
      <c r="G16" s="39">
        <f>G17</f>
        <v>0</v>
      </c>
      <c r="H16" s="36">
        <f t="shared" si="0"/>
        <v>38454237</v>
      </c>
      <c r="I16" s="35">
        <v>38562440</v>
      </c>
      <c r="J16" s="39">
        <f>J17</f>
        <v>0</v>
      </c>
      <c r="K16" s="36">
        <f t="shared" si="1"/>
        <v>38562440</v>
      </c>
    </row>
    <row r="17" spans="1:11" s="20" customFormat="1" ht="31.5">
      <c r="A17" s="31" t="s">
        <v>31</v>
      </c>
      <c r="B17" s="32" t="s">
        <v>12</v>
      </c>
      <c r="C17" s="38" t="s">
        <v>16</v>
      </c>
      <c r="D17" s="33" t="s">
        <v>32</v>
      </c>
      <c r="E17" s="33"/>
      <c r="F17" s="35">
        <v>2234237</v>
      </c>
      <c r="G17" s="39">
        <f>SUM(G18,G21)</f>
        <v>0</v>
      </c>
      <c r="H17" s="36">
        <f t="shared" si="0"/>
        <v>2234237</v>
      </c>
      <c r="I17" s="35">
        <v>2342440</v>
      </c>
      <c r="J17" s="39">
        <f>SUM(J18,J21)</f>
        <v>0</v>
      </c>
      <c r="K17" s="36">
        <f t="shared" si="1"/>
        <v>2342440</v>
      </c>
    </row>
    <row r="18" spans="1:11" s="20" customFormat="1" ht="47.25">
      <c r="A18" s="31" t="s">
        <v>33</v>
      </c>
      <c r="B18" s="32" t="s">
        <v>12</v>
      </c>
      <c r="C18" s="38" t="s">
        <v>16</v>
      </c>
      <c r="D18" s="33" t="s">
        <v>34</v>
      </c>
      <c r="E18" s="33"/>
      <c r="F18" s="35">
        <f>F19</f>
        <v>344708.84</v>
      </c>
      <c r="G18" s="39">
        <f>G19</f>
        <v>0.55</v>
      </c>
      <c r="H18" s="36">
        <f t="shared" si="0"/>
        <v>344709.39</v>
      </c>
      <c r="I18" s="35">
        <f>I19</f>
        <v>328611</v>
      </c>
      <c r="J18" s="39">
        <f>J19</f>
        <v>2.38</v>
      </c>
      <c r="K18" s="36">
        <f t="shared" si="1"/>
        <v>328613.38</v>
      </c>
    </row>
    <row r="19" spans="1:11" s="20" customFormat="1" ht="31.5">
      <c r="A19" s="37" t="s">
        <v>35</v>
      </c>
      <c r="B19" s="32" t="s">
        <v>12</v>
      </c>
      <c r="C19" s="38" t="s">
        <v>16</v>
      </c>
      <c r="D19" s="33" t="s">
        <v>34</v>
      </c>
      <c r="E19" s="33">
        <v>200</v>
      </c>
      <c r="F19" s="35">
        <f>F20</f>
        <v>344708.84</v>
      </c>
      <c r="G19" s="39">
        <f>G20</f>
        <v>0.55</v>
      </c>
      <c r="H19" s="36">
        <f t="shared" si="0"/>
        <v>344709.39</v>
      </c>
      <c r="I19" s="35">
        <f>I20</f>
        <v>328611</v>
      </c>
      <c r="J19" s="39">
        <f>J20</f>
        <v>2.38</v>
      </c>
      <c r="K19" s="36">
        <f t="shared" si="1"/>
        <v>328613.38</v>
      </c>
    </row>
    <row r="20" spans="1:11" s="20" customFormat="1" ht="47.25">
      <c r="A20" s="37" t="s">
        <v>23</v>
      </c>
      <c r="B20" s="32" t="s">
        <v>12</v>
      </c>
      <c r="C20" s="38" t="s">
        <v>16</v>
      </c>
      <c r="D20" s="33" t="s">
        <v>34</v>
      </c>
      <c r="E20" s="33">
        <v>240</v>
      </c>
      <c r="F20" s="35">
        <f>400000-51629-3662.16</f>
        <v>344708.84</v>
      </c>
      <c r="G20" s="39">
        <v>0.55</v>
      </c>
      <c r="H20" s="36">
        <f t="shared" si="0"/>
        <v>344709.39</v>
      </c>
      <c r="I20" s="35">
        <f>400000-71389</f>
        <v>328611</v>
      </c>
      <c r="J20" s="39">
        <v>2.38</v>
      </c>
      <c r="K20" s="36">
        <f t="shared" si="1"/>
        <v>328613.38</v>
      </c>
    </row>
    <row r="21" spans="1:11" s="20" customFormat="1" ht="78.75">
      <c r="A21" s="31" t="s">
        <v>36</v>
      </c>
      <c r="B21" s="32" t="s">
        <v>12</v>
      </c>
      <c r="C21" s="38" t="s">
        <v>16</v>
      </c>
      <c r="D21" s="33" t="s">
        <v>37</v>
      </c>
      <c r="E21" s="33"/>
      <c r="F21" s="35">
        <f>F22</f>
        <v>305275</v>
      </c>
      <c r="G21" s="39">
        <f>G22</f>
        <v>-0.55</v>
      </c>
      <c r="H21" s="36">
        <f t="shared" si="0"/>
        <v>305274.45</v>
      </c>
      <c r="I21" s="35">
        <f>I22</f>
        <v>251933.5</v>
      </c>
      <c r="J21" s="39">
        <f>J22</f>
        <v>-2.38</v>
      </c>
      <c r="K21" s="36">
        <f t="shared" si="1"/>
        <v>251931.12</v>
      </c>
    </row>
    <row r="22" spans="1:11" s="20" customFormat="1" ht="31.5">
      <c r="A22" s="37" t="s">
        <v>35</v>
      </c>
      <c r="B22" s="32" t="s">
        <v>12</v>
      </c>
      <c r="C22" s="38" t="s">
        <v>16</v>
      </c>
      <c r="D22" s="33" t="s">
        <v>37</v>
      </c>
      <c r="E22" s="33">
        <v>200</v>
      </c>
      <c r="F22" s="35">
        <f>F23</f>
        <v>305275</v>
      </c>
      <c r="G22" s="39">
        <f>G23</f>
        <v>-0.55</v>
      </c>
      <c r="H22" s="36">
        <f t="shared" si="0"/>
        <v>305274.45</v>
      </c>
      <c r="I22" s="35">
        <f>I23</f>
        <v>251933.5</v>
      </c>
      <c r="J22" s="39">
        <f>J23</f>
        <v>-2.38</v>
      </c>
      <c r="K22" s="36">
        <f t="shared" si="1"/>
        <v>251931.12</v>
      </c>
    </row>
    <row r="23" spans="1:11" s="20" customFormat="1" ht="47.25">
      <c r="A23" s="37" t="s">
        <v>23</v>
      </c>
      <c r="B23" s="32" t="s">
        <v>12</v>
      </c>
      <c r="C23" s="38" t="s">
        <v>16</v>
      </c>
      <c r="D23" s="33" t="s">
        <v>37</v>
      </c>
      <c r="E23" s="33">
        <v>240</v>
      </c>
      <c r="F23" s="35">
        <f>274747+30528</f>
        <v>305275</v>
      </c>
      <c r="G23" s="36">
        <v>-0.55</v>
      </c>
      <c r="H23" s="36">
        <f t="shared" si="0"/>
        <v>305274.45</v>
      </c>
      <c r="I23" s="35">
        <f>226738+25195.5</f>
        <v>251933.5</v>
      </c>
      <c r="J23" s="36">
        <v>-2.38</v>
      </c>
      <c r="K23" s="36">
        <f t="shared" si="1"/>
        <v>251931.12</v>
      </c>
    </row>
    <row r="24" spans="1:11" s="20" customFormat="1" ht="16.5">
      <c r="A24" s="21" t="s">
        <v>38</v>
      </c>
      <c r="B24" s="40" t="s">
        <v>12</v>
      </c>
      <c r="C24" s="22" t="s">
        <v>39</v>
      </c>
      <c r="D24" s="18"/>
      <c r="E24" s="18"/>
      <c r="F24" s="19">
        <v>561732776.61</v>
      </c>
      <c r="G24" s="23">
        <f>G25</f>
        <v>-10000000</v>
      </c>
      <c r="H24" s="19">
        <f t="shared" si="0"/>
        <v>551732776.61</v>
      </c>
      <c r="I24" s="19">
        <v>625768567.96</v>
      </c>
      <c r="J24" s="23">
        <f>J25</f>
        <v>0</v>
      </c>
      <c r="K24" s="19">
        <f t="shared" si="1"/>
        <v>625768567.96</v>
      </c>
    </row>
    <row r="25" spans="1:11" s="20" customFormat="1" ht="16.5">
      <c r="A25" s="24" t="s">
        <v>40</v>
      </c>
      <c r="B25" s="25" t="s">
        <v>12</v>
      </c>
      <c r="C25" s="25" t="s">
        <v>41</v>
      </c>
      <c r="D25" s="18"/>
      <c r="E25" s="18"/>
      <c r="F25" s="23">
        <v>497758077.05</v>
      </c>
      <c r="G25" s="41">
        <f>G26</f>
        <v>-10000000</v>
      </c>
      <c r="H25" s="29">
        <f t="shared" si="0"/>
        <v>487758077.05</v>
      </c>
      <c r="I25" s="23">
        <v>561793868.4</v>
      </c>
      <c r="J25" s="41">
        <f>J26</f>
        <v>0</v>
      </c>
      <c r="K25" s="29">
        <f t="shared" si="1"/>
        <v>561793868.4</v>
      </c>
    </row>
    <row r="26" spans="1:11" s="20" customFormat="1" ht="31.5">
      <c r="A26" s="31" t="s">
        <v>42</v>
      </c>
      <c r="B26" s="32" t="s">
        <v>12</v>
      </c>
      <c r="C26" s="32" t="s">
        <v>41</v>
      </c>
      <c r="D26" s="33" t="s">
        <v>43</v>
      </c>
      <c r="E26" s="18"/>
      <c r="F26" s="35">
        <v>497458077.05</v>
      </c>
      <c r="G26" s="42">
        <f>G27</f>
        <v>-10000000</v>
      </c>
      <c r="H26" s="36">
        <f t="shared" si="0"/>
        <v>487458077.05</v>
      </c>
      <c r="I26" s="35">
        <v>561493868.4</v>
      </c>
      <c r="J26" s="42">
        <f>J27</f>
        <v>0</v>
      </c>
      <c r="K26" s="36">
        <f t="shared" si="1"/>
        <v>561493868.4</v>
      </c>
    </row>
    <row r="27" spans="1:11" s="20" customFormat="1" ht="47.25">
      <c r="A27" s="31" t="s">
        <v>44</v>
      </c>
      <c r="B27" s="32" t="s">
        <v>12</v>
      </c>
      <c r="C27" s="32" t="s">
        <v>41</v>
      </c>
      <c r="D27" s="33" t="s">
        <v>45</v>
      </c>
      <c r="E27" s="33"/>
      <c r="F27" s="35">
        <f>F28</f>
        <v>31595576.62</v>
      </c>
      <c r="G27" s="39">
        <f>G28</f>
        <v>-10000000</v>
      </c>
      <c r="H27" s="36">
        <f t="shared" si="0"/>
        <v>21595576.62</v>
      </c>
      <c r="I27" s="35">
        <f>I28</f>
        <v>31595576.62</v>
      </c>
      <c r="J27" s="39">
        <f>J28</f>
        <v>0</v>
      </c>
      <c r="K27" s="36">
        <f t="shared" si="1"/>
        <v>31595576.62</v>
      </c>
    </row>
    <row r="28" spans="1:11" s="20" customFormat="1" ht="31.5">
      <c r="A28" s="37" t="s">
        <v>35</v>
      </c>
      <c r="B28" s="32" t="s">
        <v>12</v>
      </c>
      <c r="C28" s="32" t="s">
        <v>41</v>
      </c>
      <c r="D28" s="33" t="s">
        <v>45</v>
      </c>
      <c r="E28" s="38" t="s">
        <v>22</v>
      </c>
      <c r="F28" s="35">
        <f>F29</f>
        <v>31595576.62</v>
      </c>
      <c r="G28" s="39">
        <f>G29</f>
        <v>-10000000</v>
      </c>
      <c r="H28" s="36">
        <f t="shared" si="0"/>
        <v>21595576.62</v>
      </c>
      <c r="I28" s="35">
        <f>I29</f>
        <v>31595576.62</v>
      </c>
      <c r="J28" s="39">
        <f>J29</f>
        <v>0</v>
      </c>
      <c r="K28" s="36">
        <f t="shared" si="1"/>
        <v>31595576.62</v>
      </c>
    </row>
    <row r="29" spans="1:11" s="20" customFormat="1" ht="47.25">
      <c r="A29" s="37" t="s">
        <v>23</v>
      </c>
      <c r="B29" s="32" t="s">
        <v>12</v>
      </c>
      <c r="C29" s="32" t="s">
        <v>41</v>
      </c>
      <c r="D29" s="33" t="s">
        <v>45</v>
      </c>
      <c r="E29" s="38" t="s">
        <v>24</v>
      </c>
      <c r="F29" s="35">
        <f>30000000+1595576.62</f>
        <v>31595576.62</v>
      </c>
      <c r="G29" s="36">
        <v>-10000000</v>
      </c>
      <c r="H29" s="36">
        <f t="shared" si="0"/>
        <v>21595576.62</v>
      </c>
      <c r="I29" s="35">
        <f>30000000+1595576.62</f>
        <v>31595576.62</v>
      </c>
      <c r="J29" s="36"/>
      <c r="K29" s="36">
        <f t="shared" si="1"/>
        <v>31595576.62</v>
      </c>
    </row>
    <row r="30" spans="1:11" s="15" customFormat="1" ht="15.75">
      <c r="A30" s="21" t="s">
        <v>46</v>
      </c>
      <c r="B30" s="40" t="s">
        <v>12</v>
      </c>
      <c r="C30" s="22" t="s">
        <v>47</v>
      </c>
      <c r="D30" s="34"/>
      <c r="E30" s="34"/>
      <c r="F30" s="19">
        <v>443836354.33</v>
      </c>
      <c r="G30" s="23">
        <f>G31</f>
        <v>0</v>
      </c>
      <c r="H30" s="19">
        <f t="shared" si="0"/>
        <v>443836354.33</v>
      </c>
      <c r="I30" s="19">
        <v>435447097.09</v>
      </c>
      <c r="J30" s="23">
        <f>J31</f>
        <v>0</v>
      </c>
      <c r="K30" s="19">
        <f t="shared" si="1"/>
        <v>435447097.09</v>
      </c>
    </row>
    <row r="31" spans="1:11" s="15" customFormat="1" ht="15.75">
      <c r="A31" s="24" t="s">
        <v>48</v>
      </c>
      <c r="B31" s="25" t="s">
        <v>12</v>
      </c>
      <c r="C31" s="26" t="s">
        <v>49</v>
      </c>
      <c r="D31" s="34"/>
      <c r="E31" s="34"/>
      <c r="F31" s="28">
        <v>209717745.84</v>
      </c>
      <c r="G31" s="41">
        <f>G32</f>
        <v>0</v>
      </c>
      <c r="H31" s="29">
        <f t="shared" si="0"/>
        <v>209717745.84</v>
      </c>
      <c r="I31" s="28">
        <v>220717745.84</v>
      </c>
      <c r="J31" s="41">
        <f>J32</f>
        <v>0</v>
      </c>
      <c r="K31" s="29">
        <f t="shared" si="1"/>
        <v>220717745.84</v>
      </c>
    </row>
    <row r="32" spans="1:11" s="15" customFormat="1" ht="31.5">
      <c r="A32" s="37" t="s">
        <v>50</v>
      </c>
      <c r="B32" s="32" t="s">
        <v>12</v>
      </c>
      <c r="C32" s="38" t="s">
        <v>49</v>
      </c>
      <c r="D32" s="33" t="s">
        <v>51</v>
      </c>
      <c r="E32" s="33"/>
      <c r="F32" s="35">
        <v>34096260.06</v>
      </c>
      <c r="G32" s="42">
        <f>SUM(G33,G36,G39)</f>
        <v>0</v>
      </c>
      <c r="H32" s="36">
        <f t="shared" si="0"/>
        <v>34096260.06</v>
      </c>
      <c r="I32" s="35">
        <v>34096260.06</v>
      </c>
      <c r="J32" s="42">
        <f>SUM(J33,J36,J39)</f>
        <v>0</v>
      </c>
      <c r="K32" s="36">
        <f t="shared" si="1"/>
        <v>34096260.06</v>
      </c>
    </row>
    <row r="33" spans="1:11" s="15" customFormat="1" ht="78.75">
      <c r="A33" s="31" t="s">
        <v>52</v>
      </c>
      <c r="B33" s="32" t="s">
        <v>12</v>
      </c>
      <c r="C33" s="38" t="s">
        <v>49</v>
      </c>
      <c r="D33" s="33" t="s">
        <v>53</v>
      </c>
      <c r="E33" s="33"/>
      <c r="F33" s="39">
        <f>F34</f>
        <v>0</v>
      </c>
      <c r="G33" s="39">
        <f>G34</f>
        <v>105507.29</v>
      </c>
      <c r="H33" s="36">
        <f t="shared" si="0"/>
        <v>105507.29</v>
      </c>
      <c r="I33" s="39">
        <f>I34</f>
        <v>0</v>
      </c>
      <c r="J33" s="39">
        <f>J34</f>
        <v>105507.29</v>
      </c>
      <c r="K33" s="36">
        <f t="shared" si="1"/>
        <v>105507.29</v>
      </c>
    </row>
    <row r="34" spans="1:11" s="15" customFormat="1" ht="31.5">
      <c r="A34" s="37" t="s">
        <v>35</v>
      </c>
      <c r="B34" s="32" t="s">
        <v>12</v>
      </c>
      <c r="C34" s="38" t="s">
        <v>49</v>
      </c>
      <c r="D34" s="33" t="s">
        <v>53</v>
      </c>
      <c r="E34" s="33">
        <v>200</v>
      </c>
      <c r="F34" s="39">
        <f>F35</f>
        <v>0</v>
      </c>
      <c r="G34" s="39">
        <f>G35</f>
        <v>105507.29</v>
      </c>
      <c r="H34" s="36">
        <f t="shared" si="0"/>
        <v>105507.29</v>
      </c>
      <c r="I34" s="39">
        <f>I35</f>
        <v>0</v>
      </c>
      <c r="J34" s="39">
        <f>J35</f>
        <v>105507.29</v>
      </c>
      <c r="K34" s="36">
        <f t="shared" si="1"/>
        <v>105507.29</v>
      </c>
    </row>
    <row r="35" spans="1:11" s="15" customFormat="1" ht="47.25">
      <c r="A35" s="37" t="s">
        <v>23</v>
      </c>
      <c r="B35" s="32" t="s">
        <v>12</v>
      </c>
      <c r="C35" s="38" t="s">
        <v>49</v>
      </c>
      <c r="D35" s="33" t="s">
        <v>53</v>
      </c>
      <c r="E35" s="33">
        <v>240</v>
      </c>
      <c r="F35" s="39"/>
      <c r="G35" s="35">
        <v>105507.29</v>
      </c>
      <c r="H35" s="36">
        <f t="shared" si="0"/>
        <v>105507.29</v>
      </c>
      <c r="I35" s="39"/>
      <c r="J35" s="35">
        <v>105507.29</v>
      </c>
      <c r="K35" s="36">
        <f t="shared" si="1"/>
        <v>105507.29</v>
      </c>
    </row>
    <row r="36" spans="1:11" s="15" customFormat="1" ht="126">
      <c r="A36" s="43" t="s">
        <v>54</v>
      </c>
      <c r="B36" s="32" t="s">
        <v>12</v>
      </c>
      <c r="C36" s="38" t="s">
        <v>49</v>
      </c>
      <c r="D36" s="33" t="s">
        <v>55</v>
      </c>
      <c r="E36" s="33"/>
      <c r="F36" s="39">
        <f>F37</f>
        <v>23207508.650000002</v>
      </c>
      <c r="G36" s="39">
        <f>G37</f>
        <v>-1106661.49</v>
      </c>
      <c r="H36" s="36">
        <f t="shared" si="0"/>
        <v>22100847.160000004</v>
      </c>
      <c r="I36" s="39">
        <f>I37</f>
        <v>23207508.650000002</v>
      </c>
      <c r="J36" s="39">
        <f>J37</f>
        <v>-1106661.49</v>
      </c>
      <c r="K36" s="36">
        <f t="shared" si="1"/>
        <v>22100847.160000004</v>
      </c>
    </row>
    <row r="37" spans="1:11" s="15" customFormat="1" ht="31.5">
      <c r="A37" s="37" t="s">
        <v>35</v>
      </c>
      <c r="B37" s="32" t="s">
        <v>12</v>
      </c>
      <c r="C37" s="38" t="s">
        <v>49</v>
      </c>
      <c r="D37" s="33" t="s">
        <v>55</v>
      </c>
      <c r="E37" s="33">
        <v>200</v>
      </c>
      <c r="F37" s="39">
        <f>F38</f>
        <v>23207508.650000002</v>
      </c>
      <c r="G37" s="35">
        <f>G38</f>
        <v>-1106661.49</v>
      </c>
      <c r="H37" s="36">
        <f t="shared" si="0"/>
        <v>22100847.160000004</v>
      </c>
      <c r="I37" s="39">
        <f>I38</f>
        <v>23207508.650000002</v>
      </c>
      <c r="J37" s="35">
        <f>J38</f>
        <v>-1106661.49</v>
      </c>
      <c r="K37" s="36">
        <f t="shared" si="1"/>
        <v>22100847.160000004</v>
      </c>
    </row>
    <row r="38" spans="1:11" s="15" customFormat="1" ht="47.25">
      <c r="A38" s="37" t="s">
        <v>23</v>
      </c>
      <c r="B38" s="32" t="s">
        <v>12</v>
      </c>
      <c r="C38" s="38" t="s">
        <v>49</v>
      </c>
      <c r="D38" s="33" t="s">
        <v>55</v>
      </c>
      <c r="E38" s="33">
        <v>240</v>
      </c>
      <c r="F38" s="39">
        <f>22487895.98+719612.67</f>
        <v>23207508.650000002</v>
      </c>
      <c r="G38" s="42">
        <v>-1106661.49</v>
      </c>
      <c r="H38" s="36">
        <f t="shared" si="0"/>
        <v>22100847.160000004</v>
      </c>
      <c r="I38" s="39">
        <f>22487895.98+719612.67</f>
        <v>23207508.650000002</v>
      </c>
      <c r="J38" s="42">
        <v>-1106661.49</v>
      </c>
      <c r="K38" s="36">
        <f t="shared" si="1"/>
        <v>22100847.160000004</v>
      </c>
    </row>
    <row r="39" spans="1:11" s="15" customFormat="1" ht="141.75">
      <c r="A39" s="43" t="s">
        <v>56</v>
      </c>
      <c r="B39" s="32" t="s">
        <v>12</v>
      </c>
      <c r="C39" s="38" t="s">
        <v>49</v>
      </c>
      <c r="D39" s="33" t="s">
        <v>57</v>
      </c>
      <c r="E39" s="33"/>
      <c r="F39" s="39">
        <f>F40</f>
        <v>10888751.41</v>
      </c>
      <c r="G39" s="39">
        <f>G40</f>
        <v>1001154.2</v>
      </c>
      <c r="H39" s="36">
        <f t="shared" si="0"/>
        <v>11889905.61</v>
      </c>
      <c r="I39" s="39">
        <f>I40</f>
        <v>10888751.41</v>
      </c>
      <c r="J39" s="39">
        <f>J40</f>
        <v>1001154.2</v>
      </c>
      <c r="K39" s="36">
        <f t="shared" si="1"/>
        <v>11889905.61</v>
      </c>
    </row>
    <row r="40" spans="1:11" s="15" customFormat="1" ht="31.5">
      <c r="A40" s="37" t="s">
        <v>35</v>
      </c>
      <c r="B40" s="32" t="s">
        <v>12</v>
      </c>
      <c r="C40" s="38" t="s">
        <v>49</v>
      </c>
      <c r="D40" s="33" t="s">
        <v>57</v>
      </c>
      <c r="E40" s="33">
        <v>200</v>
      </c>
      <c r="F40" s="39">
        <f>F41</f>
        <v>10888751.41</v>
      </c>
      <c r="G40" s="35">
        <f>G41</f>
        <v>1001154.2</v>
      </c>
      <c r="H40" s="36">
        <f t="shared" si="0"/>
        <v>11889905.61</v>
      </c>
      <c r="I40" s="39">
        <f>I41</f>
        <v>10888751.41</v>
      </c>
      <c r="J40" s="35">
        <f>J41</f>
        <v>1001154.2</v>
      </c>
      <c r="K40" s="36">
        <f t="shared" si="1"/>
        <v>11889905.61</v>
      </c>
    </row>
    <row r="41" spans="1:11" s="15" customFormat="1" ht="47.25">
      <c r="A41" s="37" t="s">
        <v>23</v>
      </c>
      <c r="B41" s="32" t="s">
        <v>12</v>
      </c>
      <c r="C41" s="38" t="s">
        <v>49</v>
      </c>
      <c r="D41" s="33" t="s">
        <v>57</v>
      </c>
      <c r="E41" s="33">
        <v>240</v>
      </c>
      <c r="F41" s="39">
        <f>10551115.71+337635.7</f>
        <v>10888751.41</v>
      </c>
      <c r="G41" s="42">
        <v>1001154.2</v>
      </c>
      <c r="H41" s="36">
        <f t="shared" si="0"/>
        <v>11889905.61</v>
      </c>
      <c r="I41" s="39">
        <f>10551115.71+337635.7</f>
        <v>10888751.41</v>
      </c>
      <c r="J41" s="42">
        <v>1001154.2</v>
      </c>
      <c r="K41" s="36">
        <f t="shared" si="1"/>
        <v>11889905.61</v>
      </c>
    </row>
    <row r="42" spans="1:11" s="15" customFormat="1" ht="49.5">
      <c r="A42" s="16" t="s">
        <v>58</v>
      </c>
      <c r="B42" s="44">
        <v>847</v>
      </c>
      <c r="C42" s="18"/>
      <c r="D42" s="45"/>
      <c r="E42" s="18"/>
      <c r="F42" s="46">
        <v>1111193544.1</v>
      </c>
      <c r="G42" s="47">
        <f>SUM(G43,G62)</f>
        <v>0</v>
      </c>
      <c r="H42" s="19">
        <f t="shared" si="0"/>
        <v>1111193544.1</v>
      </c>
      <c r="I42" s="46">
        <v>1115975785.87</v>
      </c>
      <c r="J42" s="47">
        <f>SUM(J43,J62)</f>
        <v>0</v>
      </c>
      <c r="K42" s="19">
        <f t="shared" si="1"/>
        <v>1115975785.87</v>
      </c>
    </row>
    <row r="43" spans="1:11" s="15" customFormat="1" ht="15.75">
      <c r="A43" s="21" t="s">
        <v>13</v>
      </c>
      <c r="B43" s="22" t="s">
        <v>59</v>
      </c>
      <c r="C43" s="22" t="s">
        <v>14</v>
      </c>
      <c r="D43" s="22"/>
      <c r="E43" s="22"/>
      <c r="F43" s="23">
        <v>31300000</v>
      </c>
      <c r="G43" s="23">
        <f>G44</f>
        <v>-3000000</v>
      </c>
      <c r="H43" s="19">
        <f t="shared" si="0"/>
        <v>28300000</v>
      </c>
      <c r="I43" s="23">
        <v>31300000</v>
      </c>
      <c r="J43" s="23">
        <f>J44</f>
        <v>-3000000</v>
      </c>
      <c r="K43" s="19">
        <f t="shared" si="1"/>
        <v>28300000</v>
      </c>
    </row>
    <row r="44" spans="1:11" s="15" customFormat="1" ht="15.75">
      <c r="A44" s="24" t="s">
        <v>60</v>
      </c>
      <c r="B44" s="25" t="s">
        <v>59</v>
      </c>
      <c r="C44" s="26" t="s">
        <v>16</v>
      </c>
      <c r="D44" s="48"/>
      <c r="E44" s="48"/>
      <c r="F44" s="28">
        <v>31300000</v>
      </c>
      <c r="G44" s="28">
        <f>G45</f>
        <v>-3000000</v>
      </c>
      <c r="H44" s="29">
        <f t="shared" si="0"/>
        <v>28300000</v>
      </c>
      <c r="I44" s="28">
        <v>31300000</v>
      </c>
      <c r="J44" s="28">
        <f>J45</f>
        <v>-3000000</v>
      </c>
      <c r="K44" s="29">
        <f t="shared" si="1"/>
        <v>28300000</v>
      </c>
    </row>
    <row r="45" spans="1:11" s="15" customFormat="1" ht="15.75">
      <c r="A45" s="49" t="s">
        <v>61</v>
      </c>
      <c r="B45" s="50">
        <v>847</v>
      </c>
      <c r="C45" s="38" t="s">
        <v>16</v>
      </c>
      <c r="D45" s="33" t="s">
        <v>62</v>
      </c>
      <c r="E45" s="48"/>
      <c r="F45" s="35">
        <v>31300000</v>
      </c>
      <c r="G45" s="35">
        <f>G46</f>
        <v>-3000000</v>
      </c>
      <c r="H45" s="36">
        <f t="shared" si="0"/>
        <v>28300000</v>
      </c>
      <c r="I45" s="35">
        <v>31300000</v>
      </c>
      <c r="J45" s="35">
        <f>J46</f>
        <v>-3000000</v>
      </c>
      <c r="K45" s="36">
        <f t="shared" si="1"/>
        <v>28300000</v>
      </c>
    </row>
    <row r="46" spans="1:11" ht="15.75">
      <c r="A46" s="31" t="s">
        <v>63</v>
      </c>
      <c r="B46" s="50">
        <v>847</v>
      </c>
      <c r="C46" s="38" t="s">
        <v>16</v>
      </c>
      <c r="D46" s="33" t="s">
        <v>64</v>
      </c>
      <c r="E46" s="26"/>
      <c r="F46" s="35">
        <v>31300000</v>
      </c>
      <c r="G46" s="35">
        <f>G55+G47+G52</f>
        <v>-3000000</v>
      </c>
      <c r="H46" s="36">
        <f t="shared" si="0"/>
        <v>28300000</v>
      </c>
      <c r="I46" s="35">
        <v>31300000</v>
      </c>
      <c r="J46" s="35">
        <f>J55+J47+J52</f>
        <v>-3000000</v>
      </c>
      <c r="K46" s="36">
        <f t="shared" si="1"/>
        <v>28300000</v>
      </c>
    </row>
    <row r="47" spans="1:11" ht="63">
      <c r="A47" s="31" t="s">
        <v>65</v>
      </c>
      <c r="B47" s="50">
        <v>847</v>
      </c>
      <c r="C47" s="38" t="s">
        <v>16</v>
      </c>
      <c r="D47" s="33" t="s">
        <v>66</v>
      </c>
      <c r="E47" s="38"/>
      <c r="F47" s="35">
        <f>SUM(F48,F50)</f>
        <v>1200000</v>
      </c>
      <c r="G47" s="35">
        <f>SUM(G48,G50)</f>
        <v>0</v>
      </c>
      <c r="H47" s="36">
        <f t="shared" si="0"/>
        <v>1200000</v>
      </c>
      <c r="I47" s="35">
        <f>SUM(I48,I50)</f>
        <v>1200000</v>
      </c>
      <c r="J47" s="35">
        <f>SUM(J48,J50)</f>
        <v>0</v>
      </c>
      <c r="K47" s="36">
        <f t="shared" si="1"/>
        <v>1200000</v>
      </c>
    </row>
    <row r="48" spans="1:11" ht="47.25">
      <c r="A48" s="31" t="s">
        <v>67</v>
      </c>
      <c r="B48" s="50">
        <v>847</v>
      </c>
      <c r="C48" s="38" t="s">
        <v>16</v>
      </c>
      <c r="D48" s="33" t="s">
        <v>66</v>
      </c>
      <c r="E48" s="38" t="s">
        <v>68</v>
      </c>
      <c r="F48" s="35"/>
      <c r="G48" s="35">
        <f>G49</f>
        <v>1200000</v>
      </c>
      <c r="H48" s="36">
        <f t="shared" si="0"/>
        <v>1200000</v>
      </c>
      <c r="I48" s="35"/>
      <c r="J48" s="35">
        <f>J49</f>
        <v>1200000</v>
      </c>
      <c r="K48" s="36">
        <f t="shared" si="1"/>
        <v>1200000</v>
      </c>
    </row>
    <row r="49" spans="1:11" ht="15.75">
      <c r="A49" s="31" t="s">
        <v>69</v>
      </c>
      <c r="B49" s="50">
        <v>847</v>
      </c>
      <c r="C49" s="38" t="s">
        <v>16</v>
      </c>
      <c r="D49" s="33" t="s">
        <v>66</v>
      </c>
      <c r="E49" s="38" t="s">
        <v>70</v>
      </c>
      <c r="F49" s="35"/>
      <c r="G49" s="35">
        <v>1200000</v>
      </c>
      <c r="H49" s="36">
        <f t="shared" si="0"/>
        <v>1200000</v>
      </c>
      <c r="I49" s="35"/>
      <c r="J49" s="35">
        <v>1200000</v>
      </c>
      <c r="K49" s="36">
        <f t="shared" si="1"/>
        <v>1200000</v>
      </c>
    </row>
    <row r="50" spans="1:11" ht="15.75">
      <c r="A50" s="31" t="s">
        <v>25</v>
      </c>
      <c r="B50" s="50">
        <v>847</v>
      </c>
      <c r="C50" s="38" t="s">
        <v>16</v>
      </c>
      <c r="D50" s="33" t="s">
        <v>66</v>
      </c>
      <c r="E50" s="38" t="s">
        <v>26</v>
      </c>
      <c r="F50" s="35">
        <f>F51</f>
        <v>1200000</v>
      </c>
      <c r="G50" s="35">
        <f>G51</f>
        <v>-1200000</v>
      </c>
      <c r="H50" s="36">
        <f t="shared" si="0"/>
        <v>0</v>
      </c>
      <c r="I50" s="35">
        <f>I51</f>
        <v>1200000</v>
      </c>
      <c r="J50" s="35">
        <f>J51</f>
        <v>-1200000</v>
      </c>
      <c r="K50" s="36">
        <f t="shared" si="1"/>
        <v>0</v>
      </c>
    </row>
    <row r="51" spans="1:11" ht="15.75">
      <c r="A51" s="31" t="s">
        <v>27</v>
      </c>
      <c r="B51" s="50">
        <v>847</v>
      </c>
      <c r="C51" s="38" t="s">
        <v>16</v>
      </c>
      <c r="D51" s="33" t="s">
        <v>66</v>
      </c>
      <c r="E51" s="38" t="s">
        <v>28</v>
      </c>
      <c r="F51" s="35">
        <v>1200000</v>
      </c>
      <c r="G51" s="35">
        <v>-1200000</v>
      </c>
      <c r="H51" s="36">
        <f t="shared" si="0"/>
        <v>0</v>
      </c>
      <c r="I51" s="35">
        <v>1200000</v>
      </c>
      <c r="J51" s="35">
        <v>-1200000</v>
      </c>
      <c r="K51" s="36">
        <f t="shared" si="1"/>
        <v>0</v>
      </c>
    </row>
    <row r="52" spans="1:11" s="15" customFormat="1" ht="47.25">
      <c r="A52" s="31" t="s">
        <v>71</v>
      </c>
      <c r="B52" s="50">
        <v>847</v>
      </c>
      <c r="C52" s="38" t="s">
        <v>16</v>
      </c>
      <c r="D52" s="33" t="s">
        <v>72</v>
      </c>
      <c r="E52" s="38"/>
      <c r="F52" s="35">
        <f>F53</f>
        <v>3000000</v>
      </c>
      <c r="G52" s="35">
        <f>G53</f>
        <v>-3000000</v>
      </c>
      <c r="H52" s="36">
        <f t="shared" si="0"/>
        <v>0</v>
      </c>
      <c r="I52" s="35">
        <f>I53</f>
        <v>3000000</v>
      </c>
      <c r="J52" s="35">
        <f>J53</f>
        <v>-3000000</v>
      </c>
      <c r="K52" s="36">
        <f t="shared" si="1"/>
        <v>0</v>
      </c>
    </row>
    <row r="53" spans="1:11" s="15" customFormat="1" ht="15.75">
      <c r="A53" s="31" t="s">
        <v>25</v>
      </c>
      <c r="B53" s="50">
        <v>847</v>
      </c>
      <c r="C53" s="38" t="s">
        <v>16</v>
      </c>
      <c r="D53" s="33" t="s">
        <v>72</v>
      </c>
      <c r="E53" s="38" t="s">
        <v>26</v>
      </c>
      <c r="F53" s="35">
        <f>F54</f>
        <v>3000000</v>
      </c>
      <c r="G53" s="35">
        <f>G54</f>
        <v>-3000000</v>
      </c>
      <c r="H53" s="36">
        <f t="shared" si="0"/>
        <v>0</v>
      </c>
      <c r="I53" s="35">
        <f>I54</f>
        <v>3000000</v>
      </c>
      <c r="J53" s="35">
        <f>J54</f>
        <v>-3000000</v>
      </c>
      <c r="K53" s="36">
        <f t="shared" si="1"/>
        <v>0</v>
      </c>
    </row>
    <row r="54" spans="1:11" s="15" customFormat="1" ht="15.75">
      <c r="A54" s="31" t="s">
        <v>27</v>
      </c>
      <c r="B54" s="50">
        <v>847</v>
      </c>
      <c r="C54" s="38" t="s">
        <v>16</v>
      </c>
      <c r="D54" s="33" t="s">
        <v>72</v>
      </c>
      <c r="E54" s="38" t="s">
        <v>28</v>
      </c>
      <c r="F54" s="35">
        <v>3000000</v>
      </c>
      <c r="G54" s="35">
        <v>-3000000</v>
      </c>
      <c r="H54" s="36">
        <f t="shared" si="0"/>
        <v>0</v>
      </c>
      <c r="I54" s="35">
        <v>3000000</v>
      </c>
      <c r="J54" s="35">
        <v>-3000000</v>
      </c>
      <c r="K54" s="36">
        <f t="shared" si="1"/>
        <v>0</v>
      </c>
    </row>
    <row r="55" spans="1:11" s="15" customFormat="1" ht="94.5">
      <c r="A55" s="31" t="s">
        <v>73</v>
      </c>
      <c r="B55" s="50">
        <v>847</v>
      </c>
      <c r="C55" s="38" t="s">
        <v>16</v>
      </c>
      <c r="D55" s="33" t="s">
        <v>74</v>
      </c>
      <c r="E55" s="33"/>
      <c r="F55" s="35">
        <f>SUM(F56,F58,F60)</f>
        <v>100000</v>
      </c>
      <c r="G55" s="35">
        <f>SUM(G56,G58,G60)</f>
        <v>0</v>
      </c>
      <c r="H55" s="36">
        <f t="shared" si="0"/>
        <v>100000</v>
      </c>
      <c r="I55" s="35">
        <f>SUM(I56,I58,I60)</f>
        <v>100000</v>
      </c>
      <c r="J55" s="35">
        <f>SUM(J56,J58,J60)</f>
        <v>0</v>
      </c>
      <c r="K55" s="36">
        <f t="shared" si="1"/>
        <v>100000</v>
      </c>
    </row>
    <row r="56" spans="1:11" s="15" customFormat="1" ht="31.5">
      <c r="A56" s="37" t="s">
        <v>35</v>
      </c>
      <c r="B56" s="50">
        <v>847</v>
      </c>
      <c r="C56" s="38" t="s">
        <v>16</v>
      </c>
      <c r="D56" s="33" t="s">
        <v>74</v>
      </c>
      <c r="E56" s="33">
        <v>200</v>
      </c>
      <c r="F56" s="35"/>
      <c r="G56" s="35">
        <f>G57</f>
        <v>991</v>
      </c>
      <c r="H56" s="36">
        <f t="shared" si="0"/>
        <v>991</v>
      </c>
      <c r="I56" s="35"/>
      <c r="J56" s="35">
        <f>J57</f>
        <v>991</v>
      </c>
      <c r="K56" s="36">
        <f t="shared" si="1"/>
        <v>991</v>
      </c>
    </row>
    <row r="57" spans="1:11" s="15" customFormat="1" ht="47.25">
      <c r="A57" s="37" t="s">
        <v>23</v>
      </c>
      <c r="B57" s="50">
        <v>847</v>
      </c>
      <c r="C57" s="38" t="s">
        <v>16</v>
      </c>
      <c r="D57" s="33" t="s">
        <v>74</v>
      </c>
      <c r="E57" s="33">
        <v>240</v>
      </c>
      <c r="F57" s="35"/>
      <c r="G57" s="35">
        <v>991</v>
      </c>
      <c r="H57" s="36">
        <f t="shared" si="0"/>
        <v>991</v>
      </c>
      <c r="I57" s="35"/>
      <c r="J57" s="35">
        <v>991</v>
      </c>
      <c r="K57" s="36">
        <f t="shared" si="1"/>
        <v>991</v>
      </c>
    </row>
    <row r="58" spans="1:11" s="15" customFormat="1" ht="31.5">
      <c r="A58" s="31" t="s">
        <v>75</v>
      </c>
      <c r="B58" s="50">
        <v>847</v>
      </c>
      <c r="C58" s="38" t="s">
        <v>16</v>
      </c>
      <c r="D58" s="33" t="s">
        <v>74</v>
      </c>
      <c r="E58" s="33">
        <v>300</v>
      </c>
      <c r="F58" s="35"/>
      <c r="G58" s="35">
        <f>G59</f>
        <v>99009</v>
      </c>
      <c r="H58" s="36">
        <f t="shared" si="0"/>
        <v>99009</v>
      </c>
      <c r="I58" s="35"/>
      <c r="J58" s="35">
        <f>J59</f>
        <v>99009</v>
      </c>
      <c r="K58" s="36">
        <f t="shared" si="1"/>
        <v>99009</v>
      </c>
    </row>
    <row r="59" spans="1:11" s="15" customFormat="1" ht="31.5">
      <c r="A59" s="31" t="s">
        <v>76</v>
      </c>
      <c r="B59" s="50">
        <v>847</v>
      </c>
      <c r="C59" s="38" t="s">
        <v>16</v>
      </c>
      <c r="D59" s="33" t="s">
        <v>74</v>
      </c>
      <c r="E59" s="33">
        <v>320</v>
      </c>
      <c r="F59" s="35"/>
      <c r="G59" s="35">
        <v>99009</v>
      </c>
      <c r="H59" s="36">
        <f t="shared" si="0"/>
        <v>99009</v>
      </c>
      <c r="I59" s="35"/>
      <c r="J59" s="35">
        <v>99009</v>
      </c>
      <c r="K59" s="36">
        <f t="shared" si="1"/>
        <v>99009</v>
      </c>
    </row>
    <row r="60" spans="1:11" s="15" customFormat="1" ht="15.75">
      <c r="A60" s="37" t="s">
        <v>25</v>
      </c>
      <c r="B60" s="50">
        <v>847</v>
      </c>
      <c r="C60" s="38" t="s">
        <v>16</v>
      </c>
      <c r="D60" s="33" t="s">
        <v>74</v>
      </c>
      <c r="E60" s="33">
        <v>800</v>
      </c>
      <c r="F60" s="35">
        <f>F61</f>
        <v>100000</v>
      </c>
      <c r="G60" s="35">
        <f>G61</f>
        <v>-100000</v>
      </c>
      <c r="H60" s="36">
        <f t="shared" si="0"/>
        <v>0</v>
      </c>
      <c r="I60" s="35">
        <f>I61</f>
        <v>100000</v>
      </c>
      <c r="J60" s="35">
        <f>J61</f>
        <v>-100000</v>
      </c>
      <c r="K60" s="36">
        <f t="shared" si="1"/>
        <v>0</v>
      </c>
    </row>
    <row r="61" spans="1:11" s="15" customFormat="1" ht="15.75">
      <c r="A61" s="31" t="s">
        <v>27</v>
      </c>
      <c r="B61" s="50">
        <v>847</v>
      </c>
      <c r="C61" s="38" t="s">
        <v>16</v>
      </c>
      <c r="D61" s="33" t="s">
        <v>74</v>
      </c>
      <c r="E61" s="33">
        <v>880</v>
      </c>
      <c r="F61" s="35">
        <v>100000</v>
      </c>
      <c r="G61" s="35">
        <v>-100000</v>
      </c>
      <c r="H61" s="36">
        <f t="shared" si="0"/>
        <v>0</v>
      </c>
      <c r="I61" s="35">
        <v>100000</v>
      </c>
      <c r="J61" s="35">
        <v>-100000</v>
      </c>
      <c r="K61" s="36">
        <f t="shared" si="1"/>
        <v>0</v>
      </c>
    </row>
    <row r="62" spans="1:11" s="15" customFormat="1" ht="15.75">
      <c r="A62" s="21" t="s">
        <v>77</v>
      </c>
      <c r="B62" s="51">
        <v>847</v>
      </c>
      <c r="C62" s="22" t="s">
        <v>78</v>
      </c>
      <c r="D62" s="33"/>
      <c r="E62" s="34"/>
      <c r="F62" s="23">
        <v>1079893544.1</v>
      </c>
      <c r="G62" s="47">
        <f>G63</f>
        <v>3000000</v>
      </c>
      <c r="H62" s="19">
        <f t="shared" si="0"/>
        <v>1082893544.1</v>
      </c>
      <c r="I62" s="23">
        <v>1084675785.87</v>
      </c>
      <c r="J62" s="47">
        <f>J63</f>
        <v>3000000</v>
      </c>
      <c r="K62" s="19">
        <f t="shared" si="1"/>
        <v>1087675785.87</v>
      </c>
    </row>
    <row r="63" spans="1:11" s="15" customFormat="1" ht="31.5">
      <c r="A63" s="24" t="s">
        <v>79</v>
      </c>
      <c r="B63" s="25" t="s">
        <v>59</v>
      </c>
      <c r="C63" s="26" t="s">
        <v>80</v>
      </c>
      <c r="D63" s="33"/>
      <c r="E63" s="33"/>
      <c r="F63" s="52">
        <v>77642348</v>
      </c>
      <c r="G63" s="41">
        <f>G64</f>
        <v>3000000</v>
      </c>
      <c r="H63" s="29">
        <f t="shared" si="0"/>
        <v>80642348</v>
      </c>
      <c r="I63" s="52">
        <v>77692348</v>
      </c>
      <c r="J63" s="41">
        <f>J64</f>
        <v>3000000</v>
      </c>
      <c r="K63" s="29">
        <f t="shared" si="1"/>
        <v>80692348</v>
      </c>
    </row>
    <row r="64" spans="1:11" s="15" customFormat="1" ht="15.75">
      <c r="A64" s="49" t="s">
        <v>61</v>
      </c>
      <c r="B64" s="50">
        <v>847</v>
      </c>
      <c r="C64" s="38" t="s">
        <v>80</v>
      </c>
      <c r="D64" s="33" t="s">
        <v>62</v>
      </c>
      <c r="E64" s="33"/>
      <c r="F64" s="39">
        <f>F65</f>
        <v>0</v>
      </c>
      <c r="G64" s="42">
        <f>G65</f>
        <v>3000000</v>
      </c>
      <c r="H64" s="36">
        <f t="shared" si="0"/>
        <v>3000000</v>
      </c>
      <c r="I64" s="39">
        <f>I65</f>
        <v>0</v>
      </c>
      <c r="J64" s="42">
        <f>J65</f>
        <v>3000000</v>
      </c>
      <c r="K64" s="36">
        <f t="shared" si="1"/>
        <v>3000000</v>
      </c>
    </row>
    <row r="65" spans="1:11" s="15" customFormat="1" ht="15.75">
      <c r="A65" s="31" t="s">
        <v>63</v>
      </c>
      <c r="B65" s="50">
        <v>847</v>
      </c>
      <c r="C65" s="38" t="s">
        <v>80</v>
      </c>
      <c r="D65" s="33" t="s">
        <v>64</v>
      </c>
      <c r="E65" s="33"/>
      <c r="F65" s="35">
        <f>F66</f>
        <v>0</v>
      </c>
      <c r="G65" s="35">
        <f>G66</f>
        <v>3000000</v>
      </c>
      <c r="H65" s="36">
        <f t="shared" si="0"/>
        <v>3000000</v>
      </c>
      <c r="I65" s="35">
        <f>I66</f>
        <v>0</v>
      </c>
      <c r="J65" s="35">
        <f>J66</f>
        <v>3000000</v>
      </c>
      <c r="K65" s="36">
        <f t="shared" si="1"/>
        <v>3000000</v>
      </c>
    </row>
    <row r="66" spans="1:11" s="15" customFormat="1" ht="47.25">
      <c r="A66" s="31" t="s">
        <v>71</v>
      </c>
      <c r="B66" s="50">
        <v>847</v>
      </c>
      <c r="C66" s="38" t="s">
        <v>80</v>
      </c>
      <c r="D66" s="33" t="s">
        <v>72</v>
      </c>
      <c r="E66" s="33"/>
      <c r="F66" s="35">
        <f>SUM(F67,F69)</f>
        <v>0</v>
      </c>
      <c r="G66" s="35">
        <f>SUM(G67,G69)</f>
        <v>3000000</v>
      </c>
      <c r="H66" s="36">
        <f t="shared" si="0"/>
        <v>3000000</v>
      </c>
      <c r="I66" s="35">
        <f>SUM(I67,I69)</f>
        <v>0</v>
      </c>
      <c r="J66" s="35">
        <f>SUM(J67,J69)</f>
        <v>3000000</v>
      </c>
      <c r="K66" s="36">
        <f t="shared" si="1"/>
        <v>3000000</v>
      </c>
    </row>
    <row r="67" spans="1:11" s="15" customFormat="1" ht="31.5">
      <c r="A67" s="37" t="s">
        <v>35</v>
      </c>
      <c r="B67" s="50">
        <v>847</v>
      </c>
      <c r="C67" s="38" t="s">
        <v>80</v>
      </c>
      <c r="D67" s="33" t="s">
        <v>72</v>
      </c>
      <c r="E67" s="33">
        <v>200</v>
      </c>
      <c r="F67" s="35">
        <f>F68</f>
        <v>0</v>
      </c>
      <c r="G67" s="35">
        <f>G68</f>
        <v>29703</v>
      </c>
      <c r="H67" s="36">
        <f t="shared" si="0"/>
        <v>29703</v>
      </c>
      <c r="I67" s="35">
        <f>I68</f>
        <v>0</v>
      </c>
      <c r="J67" s="35">
        <f>J68</f>
        <v>29703</v>
      </c>
      <c r="K67" s="36">
        <f t="shared" si="1"/>
        <v>29703</v>
      </c>
    </row>
    <row r="68" spans="1:11" s="15" customFormat="1" ht="47.25">
      <c r="A68" s="31" t="s">
        <v>23</v>
      </c>
      <c r="B68" s="50">
        <v>847</v>
      </c>
      <c r="C68" s="38" t="s">
        <v>80</v>
      </c>
      <c r="D68" s="33" t="s">
        <v>72</v>
      </c>
      <c r="E68" s="33">
        <v>240</v>
      </c>
      <c r="F68" s="35"/>
      <c r="G68" s="35">
        <v>29703</v>
      </c>
      <c r="H68" s="36">
        <f t="shared" si="0"/>
        <v>29703</v>
      </c>
      <c r="I68" s="35"/>
      <c r="J68" s="35">
        <v>29703</v>
      </c>
      <c r="K68" s="36">
        <f t="shared" si="1"/>
        <v>29703</v>
      </c>
    </row>
    <row r="69" spans="1:11" s="15" customFormat="1" ht="31.5">
      <c r="A69" s="31" t="s">
        <v>75</v>
      </c>
      <c r="B69" s="50">
        <v>847</v>
      </c>
      <c r="C69" s="38" t="s">
        <v>80</v>
      </c>
      <c r="D69" s="33" t="s">
        <v>72</v>
      </c>
      <c r="E69" s="33">
        <v>300</v>
      </c>
      <c r="F69" s="35">
        <f>F70</f>
        <v>0</v>
      </c>
      <c r="G69" s="35">
        <f>G70</f>
        <v>2970297</v>
      </c>
      <c r="H69" s="36">
        <f t="shared" si="0"/>
        <v>2970297</v>
      </c>
      <c r="I69" s="35">
        <f>I70</f>
        <v>0</v>
      </c>
      <c r="J69" s="35">
        <f>J70</f>
        <v>2970297</v>
      </c>
      <c r="K69" s="36">
        <f t="shared" si="1"/>
        <v>2970297</v>
      </c>
    </row>
    <row r="70" spans="1:11" s="15" customFormat="1" ht="31.5">
      <c r="A70" s="31" t="s">
        <v>81</v>
      </c>
      <c r="B70" s="50">
        <v>847</v>
      </c>
      <c r="C70" s="38" t="s">
        <v>80</v>
      </c>
      <c r="D70" s="33" t="s">
        <v>72</v>
      </c>
      <c r="E70" s="33">
        <v>310</v>
      </c>
      <c r="F70" s="35"/>
      <c r="G70" s="39">
        <v>2970297</v>
      </c>
      <c r="H70" s="36">
        <f t="shared" si="0"/>
        <v>2970297</v>
      </c>
      <c r="I70" s="35"/>
      <c r="J70" s="39">
        <v>2970297</v>
      </c>
      <c r="K70" s="36">
        <f t="shared" si="1"/>
        <v>2970297</v>
      </c>
    </row>
    <row r="71" spans="1:11" s="15" customFormat="1" ht="33">
      <c r="A71" s="16" t="s">
        <v>82</v>
      </c>
      <c r="B71" s="17" t="s">
        <v>83</v>
      </c>
      <c r="C71" s="13"/>
      <c r="D71" s="33"/>
      <c r="E71" s="33"/>
      <c r="F71" s="53">
        <v>1882962431.43</v>
      </c>
      <c r="G71" s="47">
        <f>G72</f>
        <v>0</v>
      </c>
      <c r="H71" s="19">
        <f t="shared" si="0"/>
        <v>1882962431.43</v>
      </c>
      <c r="I71" s="53">
        <v>1905635098.1</v>
      </c>
      <c r="J71" s="47">
        <f>J72</f>
        <v>0</v>
      </c>
      <c r="K71" s="19">
        <f t="shared" si="1"/>
        <v>1905635098.1</v>
      </c>
    </row>
    <row r="72" spans="1:11" s="15" customFormat="1" ht="15.75">
      <c r="A72" s="21" t="s">
        <v>84</v>
      </c>
      <c r="B72" s="40" t="s">
        <v>83</v>
      </c>
      <c r="C72" s="22" t="s">
        <v>85</v>
      </c>
      <c r="D72" s="33"/>
      <c r="E72" s="33"/>
      <c r="F72" s="53">
        <v>1871211150.43</v>
      </c>
      <c r="G72" s="23">
        <f>G73</f>
        <v>0</v>
      </c>
      <c r="H72" s="19">
        <f t="shared" si="0"/>
        <v>1871211150.43</v>
      </c>
      <c r="I72" s="47">
        <v>1893883817.1</v>
      </c>
      <c r="J72" s="23">
        <f>J73</f>
        <v>0</v>
      </c>
      <c r="K72" s="19">
        <f t="shared" si="1"/>
        <v>1893883817.1</v>
      </c>
    </row>
    <row r="73" spans="1:11" s="15" customFormat="1" ht="15.75">
      <c r="A73" s="24" t="s">
        <v>86</v>
      </c>
      <c r="B73" s="25" t="s">
        <v>83</v>
      </c>
      <c r="C73" s="26" t="s">
        <v>87</v>
      </c>
      <c r="D73" s="33"/>
      <c r="E73" s="33"/>
      <c r="F73" s="52">
        <v>1054433026.43</v>
      </c>
      <c r="G73" s="28">
        <f>G74</f>
        <v>0</v>
      </c>
      <c r="H73" s="29">
        <f t="shared" si="0"/>
        <v>1054433026.43</v>
      </c>
      <c r="I73" s="41">
        <v>1064937193.1</v>
      </c>
      <c r="J73" s="28">
        <f>J74</f>
        <v>0</v>
      </c>
      <c r="K73" s="29">
        <f t="shared" si="1"/>
        <v>1064937193.1</v>
      </c>
    </row>
    <row r="74" spans="1:11" s="15" customFormat="1" ht="31.5">
      <c r="A74" s="31" t="s">
        <v>88</v>
      </c>
      <c r="B74" s="32" t="s">
        <v>83</v>
      </c>
      <c r="C74" s="38" t="s">
        <v>87</v>
      </c>
      <c r="D74" s="33" t="s">
        <v>89</v>
      </c>
      <c r="E74" s="33"/>
      <c r="F74" s="39">
        <v>1054433026.43</v>
      </c>
      <c r="G74" s="35">
        <f>G75</f>
        <v>0</v>
      </c>
      <c r="H74" s="36">
        <f t="shared" si="0"/>
        <v>1054433026.43</v>
      </c>
      <c r="I74" s="39">
        <v>1064937193.1</v>
      </c>
      <c r="J74" s="35">
        <f>J75</f>
        <v>0</v>
      </c>
      <c r="K74" s="36">
        <f t="shared" si="1"/>
        <v>1064937193.1</v>
      </c>
    </row>
    <row r="75" spans="1:11" s="15" customFormat="1" ht="63">
      <c r="A75" s="31" t="s">
        <v>90</v>
      </c>
      <c r="B75" s="32" t="s">
        <v>83</v>
      </c>
      <c r="C75" s="38" t="s">
        <v>87</v>
      </c>
      <c r="D75" s="33" t="s">
        <v>91</v>
      </c>
      <c r="E75" s="33"/>
      <c r="F75" s="35">
        <v>98281742.43</v>
      </c>
      <c r="G75" s="42">
        <f>SUM(G76,G79)</f>
        <v>0</v>
      </c>
      <c r="H75" s="36">
        <f t="shared" si="0"/>
        <v>98281742.43</v>
      </c>
      <c r="I75" s="35">
        <v>100509909.1</v>
      </c>
      <c r="J75" s="42">
        <f>SUM(J76,J79)</f>
        <v>0</v>
      </c>
      <c r="K75" s="36">
        <f t="shared" si="1"/>
        <v>100509909.1</v>
      </c>
    </row>
    <row r="76" spans="1:11" s="15" customFormat="1" ht="47.25">
      <c r="A76" s="31" t="s">
        <v>92</v>
      </c>
      <c r="B76" s="32" t="s">
        <v>83</v>
      </c>
      <c r="C76" s="38" t="s">
        <v>87</v>
      </c>
      <c r="D76" s="33" t="s">
        <v>93</v>
      </c>
      <c r="E76" s="33"/>
      <c r="F76" s="35">
        <f>F77</f>
        <v>28432000</v>
      </c>
      <c r="G76" s="35">
        <f>G77</f>
        <v>-2941041.57</v>
      </c>
      <c r="H76" s="36">
        <f t="shared" si="0"/>
        <v>25490958.43</v>
      </c>
      <c r="I76" s="35">
        <f>I77</f>
        <v>29246000</v>
      </c>
      <c r="J76" s="35">
        <f>J77</f>
        <v>-3000585.9</v>
      </c>
      <c r="K76" s="36">
        <f t="shared" si="1"/>
        <v>26245414.1</v>
      </c>
    </row>
    <row r="77" spans="1:11" s="15" customFormat="1" ht="47.25">
      <c r="A77" s="31" t="s">
        <v>67</v>
      </c>
      <c r="B77" s="32" t="s">
        <v>83</v>
      </c>
      <c r="C77" s="38" t="s">
        <v>87</v>
      </c>
      <c r="D77" s="33" t="s">
        <v>93</v>
      </c>
      <c r="E77" s="33">
        <v>600</v>
      </c>
      <c r="F77" s="35">
        <v>28432000</v>
      </c>
      <c r="G77" s="35">
        <f>G78</f>
        <v>-2941041.57</v>
      </c>
      <c r="H77" s="36">
        <f t="shared" si="0"/>
        <v>25490958.43</v>
      </c>
      <c r="I77" s="35">
        <v>29246000</v>
      </c>
      <c r="J77" s="35">
        <f>J78</f>
        <v>-3000585.9</v>
      </c>
      <c r="K77" s="36">
        <f t="shared" si="1"/>
        <v>26245414.1</v>
      </c>
    </row>
    <row r="78" spans="1:11" s="15" customFormat="1" ht="15.75">
      <c r="A78" s="31" t="s">
        <v>69</v>
      </c>
      <c r="B78" s="32" t="s">
        <v>83</v>
      </c>
      <c r="C78" s="38" t="s">
        <v>87</v>
      </c>
      <c r="D78" s="33" t="s">
        <v>93</v>
      </c>
      <c r="E78" s="33">
        <v>610</v>
      </c>
      <c r="F78" s="35">
        <v>27132000</v>
      </c>
      <c r="G78" s="42">
        <v>-2941041.57</v>
      </c>
      <c r="H78" s="36">
        <f t="shared" si="0"/>
        <v>24190958.43</v>
      </c>
      <c r="I78" s="35">
        <v>27946000</v>
      </c>
      <c r="J78" s="42">
        <v>-3000585.9</v>
      </c>
      <c r="K78" s="36">
        <f t="shared" si="1"/>
        <v>24945414.1</v>
      </c>
    </row>
    <row r="79" spans="1:11" s="15" customFormat="1" ht="63">
      <c r="A79" s="31" t="s">
        <v>94</v>
      </c>
      <c r="B79" s="32" t="s">
        <v>83</v>
      </c>
      <c r="C79" s="38" t="s">
        <v>87</v>
      </c>
      <c r="D79" s="33" t="s">
        <v>95</v>
      </c>
      <c r="E79" s="33"/>
      <c r="F79" s="35">
        <f>F80</f>
        <v>69849742.43</v>
      </c>
      <c r="G79" s="35">
        <f>G80</f>
        <v>2941041.57</v>
      </c>
      <c r="H79" s="36">
        <f t="shared" si="0"/>
        <v>72790784</v>
      </c>
      <c r="I79" s="35">
        <f>I80</f>
        <v>71263909.1</v>
      </c>
      <c r="J79" s="35">
        <f>J80</f>
        <v>3000585.9</v>
      </c>
      <c r="K79" s="36">
        <f t="shared" si="1"/>
        <v>74264495</v>
      </c>
    </row>
    <row r="80" spans="1:11" s="15" customFormat="1" ht="47.25">
      <c r="A80" s="31" t="s">
        <v>67</v>
      </c>
      <c r="B80" s="32" t="s">
        <v>83</v>
      </c>
      <c r="C80" s="38" t="s">
        <v>87</v>
      </c>
      <c r="D80" s="33" t="s">
        <v>95</v>
      </c>
      <c r="E80" s="33">
        <v>600</v>
      </c>
      <c r="F80" s="35">
        <f>F81</f>
        <v>69849742.43</v>
      </c>
      <c r="G80" s="35">
        <f>G81</f>
        <v>2941041.57</v>
      </c>
      <c r="H80" s="36">
        <f t="shared" si="0"/>
        <v>72790784</v>
      </c>
      <c r="I80" s="35">
        <f>I81</f>
        <v>71263909.1</v>
      </c>
      <c r="J80" s="35">
        <f>J81</f>
        <v>3000585.9</v>
      </c>
      <c r="K80" s="36">
        <f t="shared" si="1"/>
        <v>74264495</v>
      </c>
    </row>
    <row r="81" spans="1:11" s="15" customFormat="1" ht="15.75">
      <c r="A81" s="31" t="s">
        <v>69</v>
      </c>
      <c r="B81" s="32" t="s">
        <v>83</v>
      </c>
      <c r="C81" s="38" t="s">
        <v>87</v>
      </c>
      <c r="D81" s="33" t="s">
        <v>95</v>
      </c>
      <c r="E81" s="33">
        <v>610</v>
      </c>
      <c r="F81" s="35">
        <v>69849742.43</v>
      </c>
      <c r="G81" s="42">
        <v>2941041.57</v>
      </c>
      <c r="H81" s="36">
        <f t="shared" si="0"/>
        <v>72790784</v>
      </c>
      <c r="I81" s="35">
        <v>71263909.1</v>
      </c>
      <c r="J81" s="42">
        <v>3000585.9</v>
      </c>
      <c r="K81" s="36">
        <f t="shared" si="1"/>
        <v>74264495</v>
      </c>
    </row>
    <row r="82" spans="1:11" s="58" customFormat="1" ht="16.5">
      <c r="A82" s="54" t="s">
        <v>96</v>
      </c>
      <c r="B82" s="55"/>
      <c r="C82" s="55"/>
      <c r="D82" s="56"/>
      <c r="E82" s="55"/>
      <c r="F82" s="57">
        <v>4994077626.47</v>
      </c>
      <c r="G82" s="57">
        <f>SUM(G7,G42,G71)</f>
        <v>-10000000</v>
      </c>
      <c r="H82" s="57">
        <f t="shared" si="0"/>
        <v>4984077626.47</v>
      </c>
      <c r="I82" s="57">
        <v>5083570546.02</v>
      </c>
      <c r="J82" s="57">
        <f>SUM(J7,J42,J71)</f>
        <v>0</v>
      </c>
      <c r="K82" s="57">
        <f t="shared" si="1"/>
        <v>5083570546.02</v>
      </c>
    </row>
    <row r="83" s="59" customFormat="1" ht="20.25" customHeight="1"/>
    <row r="84" s="59" customFormat="1" ht="12.75"/>
    <row r="85" s="59" customFormat="1" ht="12.75"/>
    <row r="86" s="59" customFormat="1" ht="12.75"/>
    <row r="89" ht="15.75">
      <c r="H89" s="60"/>
    </row>
  </sheetData>
  <sheetProtection selectLockedCells="1" selectUnlockedCells="1"/>
  <mergeCells count="4">
    <mergeCell ref="E1:H1"/>
    <mergeCell ref="I1:K1"/>
    <mergeCell ref="I2:K2"/>
    <mergeCell ref="A4:K4"/>
  </mergeCells>
  <printOptions/>
  <pageMargins left="0.55" right="0.24027777777777778" top="0.6701388888888888" bottom="0.3194444444444444" header="0.5118055555555555" footer="0.1597222222222222"/>
  <pageSetup firstPageNumber="82" useFirstPageNumber="1" fitToHeight="0" fitToWidth="1" horizontalDpi="300" verticalDpi="300" orientation="landscape" paperSize="9" scale="6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Mozhaeva</dc:creator>
  <cp:keywords/>
  <dc:description/>
  <cp:lastModifiedBy>Mozhaeva</cp:lastModifiedBy>
  <dcterms:created xsi:type="dcterms:W3CDTF">2021-09-22T12:15:37Z</dcterms:created>
  <dcterms:modified xsi:type="dcterms:W3CDTF">2021-09-22T12:15:37Z</dcterms:modified>
  <cp:category/>
  <cp:version/>
  <cp:contentType/>
  <cp:contentStatus/>
</cp:coreProperties>
</file>